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KALİTE-2025\Birim Stratejik Planlar\"/>
    </mc:Choice>
  </mc:AlternateContent>
  <bookViews>
    <workbookView xWindow="0" yWindow="0" windowWidth="28800" windowHeight="11745"/>
  </bookViews>
  <sheets>
    <sheet name="RaporBirimBazliHedefToplam (25)" sheetId="1" r:id="rId1"/>
  </sheets>
  <calcPr calcId="162913"/>
</workbook>
</file>

<file path=xl/calcChain.xml><?xml version="1.0" encoding="utf-8"?>
<calcChain xmlns="http://schemas.openxmlformats.org/spreadsheetml/2006/main">
  <c r="X31" i="1" l="1"/>
  <c r="W47" i="1"/>
  <c r="W80" i="1"/>
  <c r="W73" i="1"/>
  <c r="V81" i="1"/>
  <c r="V82" i="1"/>
  <c r="V83" i="1"/>
  <c r="V80" i="1"/>
  <c r="V76" i="1"/>
  <c r="V77" i="1"/>
  <c r="V79" i="1"/>
  <c r="V75" i="1"/>
  <c r="V74" i="1"/>
  <c r="V73" i="1"/>
  <c r="W37" i="1" l="1"/>
  <c r="V48" i="1"/>
  <c r="V49" i="1"/>
  <c r="V50" i="1"/>
  <c r="V51" i="1"/>
  <c r="V52" i="1"/>
  <c r="V47" i="1"/>
  <c r="V38" i="1"/>
  <c r="V39" i="1"/>
  <c r="V40" i="1"/>
  <c r="V41" i="1"/>
  <c r="V42" i="1"/>
  <c r="V43" i="1"/>
  <c r="V37" i="1"/>
  <c r="V32" i="1"/>
  <c r="V33" i="1"/>
  <c r="V34" i="1"/>
  <c r="V35" i="1"/>
  <c r="V31" i="1"/>
  <c r="W31" i="1" l="1"/>
  <c r="X96" i="1"/>
  <c r="X69" i="1"/>
  <c r="X61" i="1" l="1"/>
  <c r="X22" i="1"/>
  <c r="X6" i="1"/>
  <c r="W6" i="1" l="1"/>
  <c r="V8" i="1"/>
  <c r="U8" i="1"/>
</calcChain>
</file>

<file path=xl/sharedStrings.xml><?xml version="1.0" encoding="utf-8"?>
<sst xmlns="http://schemas.openxmlformats.org/spreadsheetml/2006/main" count="208" uniqueCount="195">
  <si>
    <t>Hedefler</t>
  </si>
  <si>
    <t>Gerçekleşme</t>
  </si>
  <si>
    <t>Değerlendirme</t>
  </si>
  <si>
    <t>Hedefe Etkisi %</t>
  </si>
  <si>
    <t>GÜZEL SANATLAR, TASARIM VE MİMARLIK FAKÜLTESİ</t>
  </si>
  <si>
    <t>İKTİSADİ, İDARİ VE SOSYAL BİLİMLER FAKÜLTESİ</t>
  </si>
  <si>
    <t>LİSANSÜSTÜ EĞİTİM ENSTİTÜSÜ</t>
  </si>
  <si>
    <t>MESLEK YÜKSEKOKULU</t>
  </si>
  <si>
    <t>MÜHENDİSLİK FAKÜLTESİ</t>
  </si>
  <si>
    <t>REKTÖRLÜK İDARİ BİRİMLER</t>
  </si>
  <si>
    <t>SAĞLIK BİLİMLERİ FAKÜLTESİ</t>
  </si>
  <si>
    <t>SAĞLIK HİZMETLERİ MESLEK YÜKSEKOKULU</t>
  </si>
  <si>
    <t>Üniversite Hedef Toplamı</t>
  </si>
  <si>
    <t>Üniversite Gerçekleşme Toplamı</t>
  </si>
  <si>
    <t>Gösterge bazlı gerçekleşme Oranı(%)</t>
  </si>
  <si>
    <t>Hedef bazlı gerçekleşme Oranı(%)</t>
  </si>
  <si>
    <t>Amaç bazlı gerçekleşme Oranı(%)</t>
  </si>
  <si>
    <t>Güçlü bir Kalite Kültürü ve Kalite Güvence Sistemini oluşturmak</t>
  </si>
  <si>
    <t>Hedef 1.1-Üniversitenin stratejik planında yer alan faaliyetleri başarıyla gerçekleştirmek</t>
  </si>
  <si>
    <t>PG 1.1.1 Üniversitenin stratejik planında yer alan eğitim ve öğretim faaliyetlerine ilişkin hedefleri gerçekleştirme yüzdesi (% olarak)</t>
  </si>
  <si>
    <t>PG 1.1.2 Kurumun stratejik planında yer alan araştırma-geliştirme faaliyetlerine ilişkin hedefleri gerçekleştirme yüzdesi (% olarak)</t>
  </si>
  <si>
    <t>PG 1.1.3 Kurumun stratejik planında yer alan idari faaliyetlerine ilişkin hedefleri gerçekleştirme yüzdesi (% olarak)</t>
  </si>
  <si>
    <t>Hedef 1.2 -Akademik birimlerin eğitim-öğretim programların akredite etmek veya öz değerlendirme yapmak</t>
  </si>
  <si>
    <t>PG 1.2.1 YKS Yükseköğretim Programları ve Kontenjanları Kılavuzunda akredite olduğu belirtilen lisans programı sayısı</t>
  </si>
  <si>
    <t>PG 1.2.2 Akran değerlendirilmesi yapılan program sayısı (Akredite olmayan Programlar Arasında)</t>
  </si>
  <si>
    <t>PG 1.2.3 Öz değerlendirme yapılan program sayısı</t>
  </si>
  <si>
    <t>Hedef 1.3-Rektörlük veya Akademik birimler bünyesinde bölüm/programlara bağlı laboratuvarları veya testleri akredite etmek</t>
  </si>
  <si>
    <t>PG 1.3.1 Akredite etilmiş test/analiz laboratuvar sayısı</t>
  </si>
  <si>
    <t>Hedef 1.4-Üniversite veya akademik birim faaliyetleri yürütülmesinde Kalite Yönetim Sistemleri veya diğer belgelendirme sayısının artırılması</t>
  </si>
  <si>
    <t>PG 1.4.1 TSE veya diğer yetkili kurum/kuruluşlardan alınan belge sayısı</t>
  </si>
  <si>
    <t>Hedef 1.5-Üniversitede her düzeyde kalite kültürünü yaygınlaştırmak, iç ve dış paydaşları İle geribildirim ve değerlendirmeler yaparak Kalite Süreçlerinde PÜKO çevrimini kapatmak</t>
  </si>
  <si>
    <t>PG 1.5.1. Kalite Kültürünü Yaygınlaştırma Amacıyla Kurumunuzca Düzenlenen Faaliyet (Toplantı, Çalıştay, Anket vb.) Sayısı</t>
  </si>
  <si>
    <t>PG 1.5.2. Kurumun İç Paydaşları İle Kalite Süreçleri Kapsamında Gerçekleştirdiği Geri Bildirim ve Değerlendirme Toplantılarının Sayısı</t>
  </si>
  <si>
    <t>PG 1.5.3. Kurumun Dış Paydaşları İle Kalite Süreçleri Kapsamında Gerçekleştirdiği Geribildirim Ve Değerlendirme Toplantılarının Sayısı</t>
  </si>
  <si>
    <t>Hedef 1.6-Paydaşlara duyurulan Kalite süreçleri kapsamında Geliştirilen İç Değerlendirme Raporlar hazırlanarak iyileştirme süreçlerini izlemek (KİDR/BİDR)</t>
  </si>
  <si>
    <t>PG 1.6.1. Paydaşlara duyurulan Kalite süreçleri kapsamında Geliştirilen İç Değerlendirme Rapor Sayısı (KİDR/BİDR)</t>
  </si>
  <si>
    <t>Hedef 1.7-Üniversite veya akademik birimlerin ulusal veya uluslararası meslek kuruluş, dernek veya birliklere üyelik sayılarının artırılması</t>
  </si>
  <si>
    <t>PG 1.7.1 Üye olunan ulusal veya Uluslararası meslek kuruluş, dernek veya birlik sayısı</t>
  </si>
  <si>
    <t>Hedef 5.5-Üniversite laboratuvarlarında Ar-Ge, inovasyon ve ürün geliştirme kapsamında sunulan hizmet sayısının artırılması</t>
  </si>
  <si>
    <t>PG 5.5.1 Üniversite laboratuvarlarında Ar-Ge, inovasyon ve ürün geliştirme kapsamında sunulan hizmet sayısı</t>
  </si>
  <si>
    <t>PG 5.5.2 Üniversite laboratuvarlarında Ar-Ge, inovasyon ve ürün geliştirme kapsamında sunulan hizmetlerden elde edilen gelir (x1000)</t>
  </si>
  <si>
    <t>Toplumsal Katkı Düzeyini artırmak</t>
  </si>
  <si>
    <t>Hedef 5.1-Kamu kurumlarıyla birlikte sosyal sorumluk proje sayısının artırılması</t>
  </si>
  <si>
    <t>PG 5.1.1 Diğer kamu kurumları ile birlikte yürütülen proje sayısı</t>
  </si>
  <si>
    <t>Hedef 5.2-Dezavantajlı gruplara yönelik sosyal entegrasyon ve kapsayıcılığa ilişkin yapılan faaliyet sayısının artırılması</t>
  </si>
  <si>
    <t>PG 5.2.1 Dezavantajlı gruplara yönelik sosyal entegrasyon ve kapsayıcılığa ilişkin yapılan faaliyet sayısı</t>
  </si>
  <si>
    <t>Hedef 5.3-Öğretim elemanlarının ve öğrencilerin yürüttüğü sosyal sorumluk proje sayısının artırılması</t>
  </si>
  <si>
    <t>PG 5.3.1 Kurumun Kendi Yürüttüğü Sosyal Sorumluluk Projelerinin Sayısı</t>
  </si>
  <si>
    <t>PG 5.3.2 Kurumun ortak Yürüttüğü Sosyal Sorumluluk Projelerinin Sayısı</t>
  </si>
  <si>
    <t>PG 5.3.3 Öğrencilerin yaptığı sosyal sorumluluk projelerinin sayısı</t>
  </si>
  <si>
    <t>Hedef 5.4-Hayat boyu öğrenme kapsamında sertifikalı eğitim sayısının artırılması</t>
  </si>
  <si>
    <t>PG 5.4.1 SEM, Hayat Boyu Öğrenme Merkezinde Sertifikalı Program Sayısı</t>
  </si>
  <si>
    <t>PG 5.4.2 SEM, Hayat Boyu Öğrenme Merkezi vb. Yıllık Eğitim Saati</t>
  </si>
  <si>
    <t>PG 5.4.3 SEM, Hayat Boyu Öğrenme Merkezi vb. Yıllık Eğitim Alan Kişi Sayısı</t>
  </si>
  <si>
    <t>Ulusal ve Uluslararası düzeyde nitelikli Ar-Ge faaliyetlerini artırmak</t>
  </si>
  <si>
    <t>Hedef 4.1-Ulusal ve uluslararası düzeyde yayın sayısının artırılması</t>
  </si>
  <si>
    <t>PG 4.1.1 SCI, SSCI ve A&amp;HCI endeksli dergilerdeki yıllık yayın sayısı (WOS)</t>
  </si>
  <si>
    <t>PG 4.1.2 Toplam Yayın (Doküman) Sayısı (Scopus, WOS, uluslararası alan indeksi )</t>
  </si>
  <si>
    <t>PG 4.1.3 Öğretim üyesi başına Ulusal hakemli dergilerde yıllık yayın sayısı</t>
  </si>
  <si>
    <t>PG 4.1.4 Öğretim üyesi başına SCI, SSCI ve A&amp;HCI endeksli dergilerdeki yıllık yayın sayısı</t>
  </si>
  <si>
    <t>PG 4.1.5 Toplam Yayın (Doküman) Sayısının Öğretim Üyesi Sayısına Oranı</t>
  </si>
  <si>
    <t>PG 4.1.6 Lisansüstü tez/proje/ödev/seminerlerden türetilen akademik yayın sayısı (makale, bildiri, kitap bölümü vb.) /toplam öğrenci sayısı</t>
  </si>
  <si>
    <t>Hedef 4.2-Uluslararası düzeyde yapılan yayınların niteliğini artırmak</t>
  </si>
  <si>
    <t>PG 4.2.1 Atıf Sayısı (Web of Science)</t>
  </si>
  <si>
    <t>PG 4.2.2 Atıf Puanı (Web of Science)</t>
  </si>
  <si>
    <t>PG 4.2.3 Q1 yayın sayısı</t>
  </si>
  <si>
    <t>PG 4.2.4 Toplam yayın sayısının Q1 yayın sayısına oranı (Web of Science)</t>
  </si>
  <si>
    <t>PG 4.2.5 İlk %10 luk Dilimde Atıf Alan Yayın Sayısı (Scopus)</t>
  </si>
  <si>
    <t>PG 4.2.6 İlk %10 luk Dilimde Bulunan Dergilerdeki Yayın Sayısı (Scopus)</t>
  </si>
  <si>
    <t>Hedef 4.3-Ulusal ve Uluslararası sempozyum, kongre, sanatsal sergi ve benzeri bilimsel faaliyetlerin sayısını artırmak</t>
  </si>
  <si>
    <t>PG 4.3.1 Ulusal veya Uluslararası sempozyum, kongre veya sanatsal sergi sayısı</t>
  </si>
  <si>
    <t>Hedef 4.4-İşbirliği ile yapılmış yayın sayısını artırmak</t>
  </si>
  <si>
    <t>PG 4.4.1 Uluslararası İşbirliği ile Yapılmış Yayın Sayısı (Scopus)</t>
  </si>
  <si>
    <t>PG 4.4.2 Üniversite Sanayi İşbirliği İle Yapılan Yayın Sayısı (Scopus)</t>
  </si>
  <si>
    <t>PG 4.4.3 Endüstri ile ortak yürütülen proje sayısı</t>
  </si>
  <si>
    <t>Hedef 4.5-İç ve dış destekli Ar-Ge proje sayısı ve bütçesini artırmak</t>
  </si>
  <si>
    <t>PG 4.5.1 Tamamlanan Dış Destekli Proje Sayısı</t>
  </si>
  <si>
    <t>PG 4.5.2 Öğretim Üyesi Başına Tamamlanan Dış Destekli Proje Sayısı</t>
  </si>
  <si>
    <t>PG 4.5.3 Tamamlanan dış destekli projelerin yıllık toplam bütçesi (x1000)</t>
  </si>
  <si>
    <t>PG 4.5.4 Tamamlanan İç Destekli Proje Sayısı</t>
  </si>
  <si>
    <t>PG 4.5.5 Öğretim Üyesi Başına Tamamlanan İç Destekli Proje Sayısı</t>
  </si>
  <si>
    <t>PG 4.5.6 Tamamlanan iç destekli projelerin yıllık toplam bütçesi (x1000)</t>
  </si>
  <si>
    <t>Hedef 4.6-Patent, faydalı model veya tasarım sayısının artırılması</t>
  </si>
  <si>
    <t>PG 4.6.1 Başvurulan patent, faydalı model veya tasarım sayısı</t>
  </si>
  <si>
    <t>PG 4.6.2 Sonuçlanan patent, faydalı model veya tasarım sayısı</t>
  </si>
  <si>
    <t>Hedef 4.7-Teknoloji Geliştirme Bölgelerinde kurulan şirket veya projelerde yer alan öğretim elemanı ve öğrenci sayısının artırılması</t>
  </si>
  <si>
    <t>PG 4.7.1 Teknokent veya Teknoloji Transfer Ofisi (TTO) projelerine katılan öğrenci sayısı</t>
  </si>
  <si>
    <t>PG 4.7.2 Faal olan öğretim üyesi teknoloji şirketi sayısı</t>
  </si>
  <si>
    <t>PG 4.7.3 Öğrencilerin yaptığı endüstriyel projelerin sayısı</t>
  </si>
  <si>
    <t>Hedef 4.8-Tezli Yüksek Lisans ve Doktora öğrenci sayısını arttırmak</t>
  </si>
  <si>
    <t>PG 4.8.1 Öğretim üyesi başına tezli yüksek lisans öğrenci sayısı</t>
  </si>
  <si>
    <t>PG 4.8.2 Öğretim üyesi başına doktora öğrenci sayısı</t>
  </si>
  <si>
    <t>Uluslararasılaştırma düzeyini artırmak</t>
  </si>
  <si>
    <t>Hedef 2.1.-Değişim programlarından yararlanan öğrenci sayısını artırmak</t>
  </si>
  <si>
    <t>PG 2.1.1 Öğrenci Değişim Programları İle Gelen Öğrenci Sayısı</t>
  </si>
  <si>
    <t>PG 2.1.2 Öğrenci Değişim Programları İle Giden Öğrenci Sayısı</t>
  </si>
  <si>
    <t>Hedef 2.2-Değişim programlarından yararlanan öğretim elemanı sayısını artırmak</t>
  </si>
  <si>
    <t>PG 2.2.1 Öğretim Elemanı Değişim Programları İle Gelen Öğretim Elemanı Sayısı</t>
  </si>
  <si>
    <t>PG 2.2.2 Öğretim Elemanı Değişim Programları İle Giden Öğretim Elemanı Sayısı</t>
  </si>
  <si>
    <t>Hedef 2.3-Uluslararası düzeyde üniversiteler ile işbirliği yapmak</t>
  </si>
  <si>
    <t>PG 2.3.1 İşbirliği yapılan uluslararası üniversite sayısı veya bölüm/program sayısı</t>
  </si>
  <si>
    <t>Hedef 2.4-Yurt dışındaki üniversiteler veya kurum ve kuruluşlar ile ortaklaşa projeler yapmak</t>
  </si>
  <si>
    <t>PG 2.4.1 Yurt dışındaki üniversiteler veya kurum ve kuruluşlar ile ortak yürütülen proje sayısı</t>
  </si>
  <si>
    <t>Hedef 2.5-Her eğitim-öğretim düzeyinde yabancı uyruklu öğrenci sayısını artırmak</t>
  </si>
  <si>
    <t>PG 2.5.1 Yabancı Uyruklu Öğrenci Sayısı</t>
  </si>
  <si>
    <t>Yenilikçi ve Yaratıcı Eğitim - Öğretim yaklaşımını geliştirmek</t>
  </si>
  <si>
    <t>Hedef 3.1-Her eğitim-öğretim veren programda ders müfredatlarında ders çeşitliliğini artırmak</t>
  </si>
  <si>
    <t>PG 3.1.1 Öğrencilerin kayıtlı oldukları program dışındaki diğer programlardan alabildikleri ders oranı</t>
  </si>
  <si>
    <t>PG 3.1.2 Öğrencilerin kayıtlı oldukları programdaki seçmeli derslerin alabilecekleri ders oranı</t>
  </si>
  <si>
    <t>PG 3.1.3 Öğrencilerin aldıkları yenilik, inovasyon, girişim ve teknoloji odaklı ders sayısı</t>
  </si>
  <si>
    <t>PG 3.1.4 Öğrencilerin uzaktan eğitimle aldıkları ders sayısı /toplam ders sayısı</t>
  </si>
  <si>
    <t>Hedef 3.2-Her eğitim-öğretim düzeyinde program sayısını artırmak</t>
  </si>
  <si>
    <t>PG 3.2.1 Önlisans Program Sayısı</t>
  </si>
  <si>
    <t>PG 3.2.2 Lisans Program Sayısı</t>
  </si>
  <si>
    <t>PG 3.2.3 Yüksek Lisans Program Sayısı</t>
  </si>
  <si>
    <t>PG 3.2.4 Doktora Program Sayısı</t>
  </si>
  <si>
    <t>PG 3.2.5 Disiplinlerarası Tezli Yüksek Lisans Program Sayısı</t>
  </si>
  <si>
    <t>PG 3.2.6 Disiplinlerarası Tezsiz Yüksek Lisans Program Sayısı</t>
  </si>
  <si>
    <t>PG 3.2.7 Disiplinlerarası Doktora Program Sayısı</t>
  </si>
  <si>
    <t>Hedef 3.3-Lisansüstü düzeyindeki programlarda öğrenci sayısını artırmak</t>
  </si>
  <si>
    <t>PG 3.3.1 Önlisans Programlarındaki Öğrenci Sayısı, %</t>
  </si>
  <si>
    <t>PG 3.3.2 Lisans Programlarındaki Öğrenci Sayısı, %</t>
  </si>
  <si>
    <t>PG 3.3.3 Yüksek Lisans Programlarındaki Öğrenci Sayısı, %</t>
  </si>
  <si>
    <t>PG 3.3.4 Doktora Programlarındaki Öğrenci Sayısı, %</t>
  </si>
  <si>
    <t>Hedef 3.4-Her eğitim-öğretim düzeyinde program müfredatlarının Bologna Kriterlerine uygun hale getirmek</t>
  </si>
  <si>
    <t>PG 3.4.1 Üniversitenin Web Sayfasından İzlenebilen, Program Bilgi Paketi Tamamlanmış her eğitim seviyesindeki Programı Sayısının Toplam Program Sayısına Oranı</t>
  </si>
  <si>
    <t>Hedef 3.5-Çiftdal ve Yandal yapan öğrenci sayısını artırmak</t>
  </si>
  <si>
    <t>PG 3.5.1 Çift ana dal yapan lisans/önlisans öğrenci sayısı</t>
  </si>
  <si>
    <t>PG 3.5.2 Yan dal yapan lisans öğrenci sayısı</t>
  </si>
  <si>
    <t>Hedef 3.6-Alanında istihdam edilen mezun sayısı ve niteliğini artırmak</t>
  </si>
  <si>
    <t>PG 3.6.1 İşe yerleşmiş mezun sayısı/toplam mezun sayısı (Lisans, Önlisans), %</t>
  </si>
  <si>
    <t>PG 3.6.2 Mezunların Kayıtlı Oldukları Programdan Memnuniyet Oranı (%)</t>
  </si>
  <si>
    <t>PG 3.6.3 İş dünyasının, mezunların yeterlilikleri ile ilgili memnuniyet oranı (%)</t>
  </si>
  <si>
    <t>Hedef 3.7-Eğitim-öğretim faaliyetlerin görev alan öğretim elemanlarının yetkinliğinin artırılması</t>
  </si>
  <si>
    <t>PG 3.7.1 Üniversite veya birimde eğiticilerin eğitimi programı kapsamında verilen eğitim sayısı</t>
  </si>
  <si>
    <t>PG 3.7.2 Üniversite veya akademik birimde eğiticilerin eğitimi programı kapsamında eğitim alan öğretim elemanı sayısı</t>
  </si>
  <si>
    <t>Hedef 3.8-Öğretim elemanı başına düşen öğrenci sayısını standartlara uygun hale getirmek</t>
  </si>
  <si>
    <t>PG 3.8.1 Lisans ve Lisansüstü Programların Öğrenci Sayısı / Öğretim Üyesi Sayısı</t>
  </si>
  <si>
    <t>PG 3.8.2 Önlisans Programların Öğrenci Sayısı/Öğretim Elemanı Sayısı</t>
  </si>
  <si>
    <t>PG 3.8.3 Ders veren kadrolu öğretim elemanlarının haftalık ders saati sayısının iki dönemlik ortalaması</t>
  </si>
  <si>
    <t>Yönetim ve Destek süreçlerinin iyileştirilmesi</t>
  </si>
  <si>
    <t>Hedef 6.10-Öğrencilere sunulan kariyer planlama faaliyetlerini artırmak</t>
  </si>
  <si>
    <t>PG 6.10.1 Kariyer Merkezi çalışmaları kapsamında öğrenci ve mezunlara yönelik gerçekleştirilen faaliyet sayısı</t>
  </si>
  <si>
    <t>PG 6.10.2 Kariyer Merkezi çalışmaları kapsamında öğrenci ve mezunlara yönelik gerçekleştirilen faaliyetlerden yararlanan sayısı</t>
  </si>
  <si>
    <t>Hedef 6.11-Engelsiz üniversite standartlarına ulaşmak</t>
  </si>
  <si>
    <t>PG 6.11.1 Üniversitenin engelsiz üniversite ödülü, engelsiz bayrak ödülü, engelsiz program nişanı ve engelli dostu ödülü sayısı</t>
  </si>
  <si>
    <t>Hedef 6.12-Yeşil ve çevreci üniversite standartlarına ulaşmak</t>
  </si>
  <si>
    <t>PG 6.12.1 Üniversitenin sıfır atık, yeşil kampüs ve çevrecilik alanlarında aldığı ödül sayısı</t>
  </si>
  <si>
    <t>Hedef 6.1-Üniversite bütçesini oluşturan Eğitim-Öğretim, Ar-Ge ve Toplumsal Katkı gelirlerinin arttırılması</t>
  </si>
  <si>
    <t>PG 6.1.1 Dış Kaynaklı Araştırma Projeleri gelirleri /Toplam Üniversite Gelirleri</t>
  </si>
  <si>
    <t>PG 6.1.2 Topluma Hizmet gelirleri / Toplam Üniversite Gelirleri</t>
  </si>
  <si>
    <t>PG 6.1.3 Diğer amaçlar için yapılan bağışlar / Toplam Üniversite Gelirleri</t>
  </si>
  <si>
    <t>Hedef 6.2-Üniversite bütçesini oluşturan Eğitim-Öğretim, Ar-Ge ve Toplumsal Katkı kapsamında ayrılan ödeneklerin arttırılması</t>
  </si>
  <si>
    <t>PG 6.2.1 Eğitim-Öğretime ayrılan ödenek miktarı / Toplam üniversite bütçesi</t>
  </si>
  <si>
    <t>PG 6.2.2 Ar-Ge için ayrılan ödenek miktarı / Toplam üniversite bütçesi</t>
  </si>
  <si>
    <t>PG 6.2.3 İç Destekli BAP için ayrılan ödenek miktarı/ Toplam üniversite bütçesi</t>
  </si>
  <si>
    <t>PG 6.2.4 Topluma Katkı Projeleri için ayrılan ödenek miktarı / Toplam üniversite bütçesi</t>
  </si>
  <si>
    <t>PG 6.2.5 Eğitim-Öğretime ve Ar-Ge için ayrılan yatırım ödeneği / Toplam üniversite bütçesi</t>
  </si>
  <si>
    <t>Hedef 6.3-Akademik ve idari personel sayısının artırılması</t>
  </si>
  <si>
    <t>PG 6.3.1 Kadrolu Öğretim Üyesi Sayısı/toplam öğretim üye sayısı</t>
  </si>
  <si>
    <t>PG 6.3.2 Kadrolu Öğretim Elemanı Sayısı/toplam öğretim elemanı sayısı</t>
  </si>
  <si>
    <t>PG 6.3.3 İdari Personel Sayısı</t>
  </si>
  <si>
    <t>Hedef 6.4-Ar-Ge ve Öğrenme kaynaklarının artırılması</t>
  </si>
  <si>
    <t>PG 6.4.1 Üniversite Merkez Kütüphanesinde Mevcut (Basılı) Kaynak Sayısı (x1000)</t>
  </si>
  <si>
    <t>PG 6.4.2 Öğrenci ve Öğretim elemanların yararlanacağı E-Kaynak Sayısı (x1000)</t>
  </si>
  <si>
    <t>PG 6.4.3 Üniversite Merkez Kütüphanesinde Mevcut (Basılı) Kaynak Sayısı/Toplam öğrenci sayısı</t>
  </si>
  <si>
    <t>PG 6.4.4 E-Kaynak Sayısı / Toplam öğrenci sayısı</t>
  </si>
  <si>
    <t>PG 6.4.5 Ar-Ge ve Öğrenme kaynakları için ayrılan ödenek bütçesi/Toplam üniversite bütçesi</t>
  </si>
  <si>
    <t>Hedef 6.5-Akademik, idari ve öğrencilere sunulan destek hizmetlerinde memnuniyet düzeyini artırmak</t>
  </si>
  <si>
    <t>PG 6.5.1 Akademik personel genel memnuniyet oranı (% olarak)</t>
  </si>
  <si>
    <t>PG 6.5.2 İdari personel genel memnuniyet oranı (% olarak)</t>
  </si>
  <si>
    <t>PG 6.5.3 Öğrenci genel memnuniyet oranı (% olarak)</t>
  </si>
  <si>
    <t>Hedef 6.6-Üniversiteye bağlı akademik birim sayısını artırmak</t>
  </si>
  <si>
    <t>PG 6.6.1 Fakülte Sayısı</t>
  </si>
  <si>
    <t>PG 6.6.2 Enstitü Sayısı</t>
  </si>
  <si>
    <t>PG 6.6.3 Yüksekokul Sayısı</t>
  </si>
  <si>
    <t>PG 6.6.4 Meslek Yüksekokul Sayısı</t>
  </si>
  <si>
    <t>PG 6.6.5 Araştırma ve Uygulama Merkez Sayısı</t>
  </si>
  <si>
    <t>Hedef 6.7-İdari personelin yetkinliğinin artırılmasına yönelik eğitim programları düzenlemek</t>
  </si>
  <si>
    <t>PG 6.7.1 İdari personele yönelik hizmet içi eğitim sayısı</t>
  </si>
  <si>
    <t>PG 6.7.2 İdari personele yönelik hizmet içi eğitimden yararlanan personel sayısı</t>
  </si>
  <si>
    <t>Hedef 6.8-Öğrenci topluluklarının sayısını ve faaliyetlerini artırmak</t>
  </si>
  <si>
    <t>PG 6.8.1 Öğrenci topluluk sayısı</t>
  </si>
  <si>
    <t>PG 6.8.2 Topluluklara kayıtlı öğrenci sayısı/toplam öğrenci sayısı</t>
  </si>
  <si>
    <t>PG 6.8.3 Topluluklar tarafından gerçekleştirilen faaliyet sayısı/topluluk sayısı</t>
  </si>
  <si>
    <t>PG 6.8.4 Gerçekleştirilen Topluluk Faaliyetleri harcaması/topluluk sayısı</t>
  </si>
  <si>
    <t>Hedef 6.9-Öğrencilere sunulan psikolojik ve rehberlik hizmet sayısının artırılması</t>
  </si>
  <si>
    <t>PG 6.9.1 Psikolojik ve rehberlik hizmet alan öğrenci sayısı</t>
  </si>
  <si>
    <t>PG 6.9.2. Öğrencilere yönelik düzenlenen psikolojik rehberlik hizmeti düzenlenen faaliyet sayısı</t>
  </si>
  <si>
    <t>PG 6.9.3 Öğrencilere yönelik düzenlenen psikolojik ve rehberlik hizmeti faaliyetlerden yararlanan öğrenci sayısı</t>
  </si>
  <si>
    <t>HEDEFLER</t>
  </si>
  <si>
    <t>GÖSTERGELER</t>
  </si>
  <si>
    <t>TOROS ÜNİVERSİTESİ 2025 STRATEJİK PLAN DEĞERLENDİRME VERİLERİ</t>
  </si>
  <si>
    <t xml:space="preserve"> </t>
  </si>
  <si>
    <t xml:space="preserve">Üniversite geneli gerçekleşen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</si>
</sst>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FFFFFF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6C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7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vertical="center" wrapText="1"/>
    </xf>
    <xf numFmtId="0" fontId="0" fillId="33" borderId="10" xfId="0" applyFill="1" applyBorder="1" applyAlignment="1">
      <alignment wrapText="1"/>
    </xf>
    <xf numFmtId="0" fontId="0" fillId="33" borderId="19" xfId="0" applyFill="1" applyBorder="1"/>
    <xf numFmtId="0" fontId="0" fillId="33" borderId="16" xfId="0" applyFill="1" applyBorder="1" applyAlignment="1">
      <alignment vertical="center" wrapText="1"/>
    </xf>
    <xf numFmtId="0" fontId="0" fillId="33" borderId="25" xfId="0" applyFill="1" applyBorder="1" applyAlignment="1">
      <alignment vertical="center" wrapText="1"/>
    </xf>
    <xf numFmtId="0" fontId="0" fillId="33" borderId="25" xfId="0" applyFill="1" applyBorder="1" applyAlignment="1">
      <alignment wrapText="1"/>
    </xf>
    <xf numFmtId="0" fontId="0" fillId="33" borderId="10" xfId="0" applyFill="1" applyBorder="1" applyAlignment="1">
      <alignment horizontal="center" vertical="center" wrapText="1"/>
    </xf>
    <xf numFmtId="2" fontId="0" fillId="33" borderId="10" xfId="0" applyNumberForma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0" fillId="39" borderId="10" xfId="0" applyFont="1" applyFill="1" applyBorder="1" applyAlignment="1">
      <alignment horizontal="center" textRotation="90" wrapText="1"/>
    </xf>
    <xf numFmtId="0" fontId="0" fillId="39" borderId="17" xfId="0" applyFont="1" applyFill="1" applyBorder="1" applyAlignment="1">
      <alignment horizontal="center" textRotation="90" wrapText="1"/>
    </xf>
    <xf numFmtId="0" fontId="0" fillId="39" borderId="0" xfId="0" applyFont="1" applyFill="1"/>
    <xf numFmtId="0" fontId="20" fillId="39" borderId="16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0" fillId="33" borderId="29" xfId="0" applyFill="1" applyBorder="1" applyAlignment="1">
      <alignment vertical="center" wrapText="1"/>
    </xf>
    <xf numFmtId="0" fontId="18" fillId="34" borderId="23" xfId="0" applyFont="1" applyFill="1" applyBorder="1" applyAlignment="1">
      <alignment horizontal="center" wrapText="1"/>
    </xf>
    <xf numFmtId="0" fontId="18" fillId="34" borderId="15" xfId="0" applyFont="1" applyFill="1" applyBorder="1" applyAlignment="1">
      <alignment horizontal="center" wrapText="1"/>
    </xf>
    <xf numFmtId="0" fontId="0" fillId="41" borderId="0" xfId="0" applyFill="1"/>
    <xf numFmtId="0" fontId="0" fillId="41" borderId="10" xfId="0" applyFont="1" applyFill="1" applyBorder="1" applyAlignment="1">
      <alignment horizontal="center" textRotation="90" wrapText="1"/>
    </xf>
    <xf numFmtId="0" fontId="0" fillId="41" borderId="10" xfId="0" applyFill="1" applyBorder="1" applyAlignment="1">
      <alignment horizontal="center" vertical="center" wrapText="1"/>
    </xf>
    <xf numFmtId="0" fontId="0" fillId="41" borderId="10" xfId="0" applyFill="1" applyBorder="1" applyAlignment="1">
      <alignment vertical="center" wrapText="1"/>
    </xf>
    <xf numFmtId="0" fontId="0" fillId="41" borderId="25" xfId="0" applyFill="1" applyBorder="1" applyAlignment="1">
      <alignment vertical="center" wrapText="1"/>
    </xf>
    <xf numFmtId="0" fontId="0" fillId="40" borderId="10" xfId="0" applyFill="1" applyBorder="1" applyAlignment="1">
      <alignment horizontal="center" vertical="center" wrapText="1"/>
    </xf>
    <xf numFmtId="0" fontId="0" fillId="39" borderId="10" xfId="0" applyFont="1" applyFill="1" applyBorder="1" applyAlignment="1">
      <alignment vertical="center" wrapText="1"/>
    </xf>
    <xf numFmtId="0" fontId="0" fillId="39" borderId="10" xfId="0" applyFont="1" applyFill="1" applyBorder="1" applyAlignment="1">
      <alignment wrapText="1"/>
    </xf>
    <xf numFmtId="2" fontId="0" fillId="39" borderId="10" xfId="0" applyNumberFormat="1" applyFont="1" applyFill="1" applyBorder="1" applyAlignment="1">
      <alignment vertical="center" wrapText="1"/>
    </xf>
    <xf numFmtId="0" fontId="0" fillId="39" borderId="10" xfId="0" applyFill="1" applyBorder="1" applyAlignment="1">
      <alignment vertical="center" wrapText="1"/>
    </xf>
    <xf numFmtId="0" fontId="0" fillId="39" borderId="10" xfId="0" applyFill="1" applyBorder="1" applyAlignment="1">
      <alignment wrapText="1"/>
    </xf>
    <xf numFmtId="2" fontId="0" fillId="39" borderId="10" xfId="0" applyNumberFormat="1" applyFill="1" applyBorder="1" applyAlignment="1">
      <alignment vertical="center" wrapText="1"/>
    </xf>
    <xf numFmtId="0" fontId="0" fillId="39" borderId="0" xfId="0" applyFill="1"/>
    <xf numFmtId="0" fontId="0" fillId="39" borderId="10" xfId="0" applyFill="1" applyBorder="1" applyAlignment="1">
      <alignment horizontal="center" vertical="center" wrapText="1"/>
    </xf>
    <xf numFmtId="0" fontId="0" fillId="39" borderId="25" xfId="0" applyFill="1" applyBorder="1" applyAlignment="1">
      <alignment vertical="center" wrapText="1"/>
    </xf>
    <xf numFmtId="2" fontId="0" fillId="39" borderId="10" xfId="0" applyNumberFormat="1" applyFill="1" applyBorder="1" applyAlignment="1">
      <alignment horizontal="center" vertical="center" wrapText="1"/>
    </xf>
    <xf numFmtId="0" fontId="0" fillId="40" borderId="22" xfId="0" applyFill="1" applyBorder="1" applyAlignment="1">
      <alignment horizontal="center" vertical="center"/>
    </xf>
    <xf numFmtId="2" fontId="0" fillId="40" borderId="22" xfId="0" applyNumberFormat="1" applyFill="1" applyBorder="1" applyAlignment="1">
      <alignment horizontal="center" vertical="center"/>
    </xf>
    <xf numFmtId="0" fontId="0" fillId="40" borderId="30" xfId="0" applyFill="1" applyBorder="1" applyAlignment="1">
      <alignment horizontal="center" vertical="center"/>
    </xf>
    <xf numFmtId="0" fontId="0" fillId="40" borderId="31" xfId="0" applyFill="1" applyBorder="1" applyAlignment="1">
      <alignment horizontal="center" vertical="center"/>
    </xf>
    <xf numFmtId="0" fontId="0" fillId="40" borderId="32" xfId="0" applyFill="1" applyBorder="1" applyAlignment="1">
      <alignment horizontal="center" vertical="center"/>
    </xf>
    <xf numFmtId="0" fontId="0" fillId="33" borderId="20" xfId="0" applyFill="1" applyBorder="1" applyAlignment="1">
      <alignment vertical="center" wrapText="1"/>
    </xf>
    <xf numFmtId="0" fontId="0" fillId="33" borderId="23" xfId="0" applyFill="1" applyBorder="1" applyAlignment="1">
      <alignment vertical="center" wrapText="1"/>
    </xf>
    <xf numFmtId="0" fontId="0" fillId="33" borderId="13" xfId="0" applyFill="1" applyBorder="1" applyAlignment="1">
      <alignment vertical="center" wrapText="1"/>
    </xf>
    <xf numFmtId="0" fontId="0" fillId="33" borderId="15" xfId="0" applyFill="1" applyBorder="1" applyAlignment="1">
      <alignment vertical="center" wrapText="1"/>
    </xf>
    <xf numFmtId="0" fontId="0" fillId="33" borderId="21" xfId="0" applyFill="1" applyBorder="1" applyAlignment="1">
      <alignment vertical="center" wrapText="1"/>
    </xf>
    <xf numFmtId="0" fontId="0" fillId="33" borderId="14" xfId="0" applyFill="1" applyBorder="1" applyAlignment="1">
      <alignment vertical="center" wrapText="1"/>
    </xf>
    <xf numFmtId="0" fontId="0" fillId="33" borderId="27" xfId="0" applyFill="1" applyBorder="1" applyAlignment="1">
      <alignment vertical="center" wrapText="1"/>
    </xf>
    <xf numFmtId="0" fontId="0" fillId="33" borderId="28" xfId="0" applyFill="1" applyBorder="1" applyAlignment="1">
      <alignment vertical="center" wrapText="1"/>
    </xf>
    <xf numFmtId="0" fontId="0" fillId="33" borderId="33" xfId="0" applyFill="1" applyBorder="1" applyAlignment="1">
      <alignment vertical="center" wrapText="1"/>
    </xf>
    <xf numFmtId="0" fontId="19" fillId="38" borderId="18" xfId="0" applyFont="1" applyFill="1" applyBorder="1" applyAlignment="1">
      <alignment wrapText="1"/>
    </xf>
    <xf numFmtId="0" fontId="19" fillId="38" borderId="11" xfId="0" applyFont="1" applyFill="1" applyBorder="1" applyAlignment="1">
      <alignment wrapText="1"/>
    </xf>
    <xf numFmtId="0" fontId="19" fillId="38" borderId="12" xfId="0" applyFont="1" applyFill="1" applyBorder="1" applyAlignment="1">
      <alignment wrapText="1"/>
    </xf>
    <xf numFmtId="0" fontId="0" fillId="33" borderId="24" xfId="0" applyFill="1" applyBorder="1" applyAlignment="1">
      <alignment vertical="center" wrapText="1"/>
    </xf>
    <xf numFmtId="0" fontId="0" fillId="33" borderId="26" xfId="0" applyFill="1" applyBorder="1" applyAlignment="1">
      <alignment vertical="center" wrapText="1"/>
    </xf>
    <xf numFmtId="2" fontId="0" fillId="33" borderId="27" xfId="0" applyNumberFormat="1" applyFill="1" applyBorder="1" applyAlignment="1">
      <alignment vertical="center" wrapText="1"/>
    </xf>
    <xf numFmtId="2" fontId="0" fillId="33" borderId="33" xfId="0" applyNumberFormat="1" applyFill="1" applyBorder="1" applyAlignment="1">
      <alignment vertical="center" wrapText="1"/>
    </xf>
    <xf numFmtId="2" fontId="0" fillId="33" borderId="28" xfId="0" applyNumberFormat="1" applyFill="1" applyBorder="1" applyAlignment="1">
      <alignment vertical="center" wrapText="1"/>
    </xf>
    <xf numFmtId="2" fontId="0" fillId="33" borderId="13" xfId="0" applyNumberFormat="1" applyFill="1" applyBorder="1" applyAlignment="1">
      <alignment vertical="center" wrapText="1"/>
    </xf>
    <xf numFmtId="2" fontId="0" fillId="33" borderId="14" xfId="0" applyNumberFormat="1" applyFill="1" applyBorder="1" applyAlignment="1">
      <alignment vertical="center" wrapText="1"/>
    </xf>
    <xf numFmtId="2" fontId="0" fillId="33" borderId="15" xfId="0" applyNumberFormat="1" applyFill="1" applyBorder="1" applyAlignment="1">
      <alignment vertical="center" wrapText="1"/>
    </xf>
    <xf numFmtId="0" fontId="0" fillId="33" borderId="27" xfId="0" applyFill="1" applyBorder="1" applyAlignment="1">
      <alignment horizontal="center" vertical="center" wrapText="1"/>
    </xf>
    <xf numFmtId="0" fontId="0" fillId="33" borderId="41" xfId="0" applyFill="1" applyBorder="1" applyAlignment="1">
      <alignment horizontal="center" vertical="center" wrapText="1"/>
    </xf>
    <xf numFmtId="0" fontId="0" fillId="33" borderId="42" xfId="0" applyFill="1" applyBorder="1" applyAlignment="1">
      <alignment horizontal="center" vertical="center" wrapText="1"/>
    </xf>
    <xf numFmtId="0" fontId="0" fillId="33" borderId="33" xfId="0" applyFill="1" applyBorder="1" applyAlignment="1">
      <alignment horizontal="center" vertical="center" wrapText="1"/>
    </xf>
    <xf numFmtId="0" fontId="0" fillId="33" borderId="0" xfId="0" applyFill="1" applyBorder="1" applyAlignment="1">
      <alignment horizontal="center" vertical="center" wrapText="1"/>
    </xf>
    <xf numFmtId="0" fontId="0" fillId="33" borderId="43" xfId="0" applyFill="1" applyBorder="1" applyAlignment="1">
      <alignment horizontal="center" vertical="center" wrapText="1"/>
    </xf>
    <xf numFmtId="0" fontId="0" fillId="33" borderId="28" xfId="0" applyFill="1" applyBorder="1" applyAlignment="1">
      <alignment horizontal="center" vertical="center" wrapText="1"/>
    </xf>
    <xf numFmtId="0" fontId="0" fillId="33" borderId="35" xfId="0" applyFill="1" applyBorder="1" applyAlignment="1">
      <alignment horizontal="center" vertical="center" wrapText="1"/>
    </xf>
    <xf numFmtId="0" fontId="0" fillId="33" borderId="36" xfId="0" applyFill="1" applyBorder="1" applyAlignment="1">
      <alignment horizontal="center" vertical="center" wrapText="1"/>
    </xf>
    <xf numFmtId="0" fontId="0" fillId="39" borderId="27" xfId="0" applyFill="1" applyBorder="1" applyAlignment="1">
      <alignment horizontal="center" vertical="center" wrapText="1"/>
    </xf>
    <xf numFmtId="0" fontId="0" fillId="39" borderId="41" xfId="0" applyFill="1" applyBorder="1" applyAlignment="1">
      <alignment horizontal="center" vertical="center" wrapText="1"/>
    </xf>
    <xf numFmtId="0" fontId="0" fillId="39" borderId="42" xfId="0" applyFill="1" applyBorder="1" applyAlignment="1">
      <alignment horizontal="center" vertical="center" wrapText="1"/>
    </xf>
    <xf numFmtId="0" fontId="0" fillId="39" borderId="33" xfId="0" applyFill="1" applyBorder="1" applyAlignment="1">
      <alignment horizontal="center" vertical="center" wrapText="1"/>
    </xf>
    <xf numFmtId="0" fontId="0" fillId="39" borderId="0" xfId="0" applyFill="1" applyBorder="1" applyAlignment="1">
      <alignment horizontal="center" vertical="center" wrapText="1"/>
    </xf>
    <xf numFmtId="0" fontId="0" fillId="39" borderId="43" xfId="0" applyFill="1" applyBorder="1" applyAlignment="1">
      <alignment horizontal="center" vertical="center" wrapText="1"/>
    </xf>
    <xf numFmtId="0" fontId="0" fillId="39" borderId="28" xfId="0" applyFill="1" applyBorder="1" applyAlignment="1">
      <alignment horizontal="center" vertical="center" wrapText="1"/>
    </xf>
    <xf numFmtId="0" fontId="0" fillId="39" borderId="35" xfId="0" applyFill="1" applyBorder="1" applyAlignment="1">
      <alignment horizontal="center" vertical="center" wrapText="1"/>
    </xf>
    <xf numFmtId="0" fontId="0" fillId="39" borderId="36" xfId="0" applyFill="1" applyBorder="1" applyAlignment="1">
      <alignment horizontal="center" vertical="center" wrapText="1"/>
    </xf>
    <xf numFmtId="2" fontId="0" fillId="40" borderId="30" xfId="0" applyNumberFormat="1" applyFill="1" applyBorder="1" applyAlignment="1">
      <alignment horizontal="center" vertical="center"/>
    </xf>
    <xf numFmtId="2" fontId="0" fillId="40" borderId="31" xfId="0" applyNumberFormat="1" applyFill="1" applyBorder="1" applyAlignment="1">
      <alignment horizontal="center" vertical="center"/>
    </xf>
    <xf numFmtId="2" fontId="0" fillId="40" borderId="32" xfId="0" applyNumberFormat="1" applyFill="1" applyBorder="1" applyAlignment="1">
      <alignment horizontal="center" vertical="center"/>
    </xf>
    <xf numFmtId="2" fontId="0" fillId="40" borderId="34" xfId="0" applyNumberFormat="1" applyFill="1" applyBorder="1" applyAlignment="1">
      <alignment horizontal="center" vertical="center"/>
    </xf>
    <xf numFmtId="0" fontId="21" fillId="0" borderId="38" xfId="0" applyFont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19" fillId="35" borderId="28" xfId="0" applyFont="1" applyFill="1" applyBorder="1" applyAlignment="1">
      <alignment horizontal="center" wrapText="1"/>
    </xf>
    <xf numFmtId="0" fontId="19" fillId="35" borderId="35" xfId="0" applyFont="1" applyFill="1" applyBorder="1" applyAlignment="1">
      <alignment horizontal="center" wrapText="1"/>
    </xf>
    <xf numFmtId="0" fontId="19" fillId="35" borderId="36" xfId="0" applyFont="1" applyFill="1" applyBorder="1" applyAlignment="1">
      <alignment horizontal="center" wrapText="1"/>
    </xf>
    <xf numFmtId="0" fontId="19" fillId="36" borderId="28" xfId="0" applyFont="1" applyFill="1" applyBorder="1" applyAlignment="1">
      <alignment horizontal="center" wrapText="1"/>
    </xf>
    <xf numFmtId="0" fontId="19" fillId="36" borderId="35" xfId="0" applyFont="1" applyFill="1" applyBorder="1" applyAlignment="1">
      <alignment horizontal="center" wrapText="1"/>
    </xf>
    <xf numFmtId="0" fontId="19" fillId="36" borderId="36" xfId="0" applyFont="1" applyFill="1" applyBorder="1" applyAlignment="1">
      <alignment horizontal="center" wrapText="1"/>
    </xf>
    <xf numFmtId="0" fontId="18" fillId="37" borderId="28" xfId="0" applyFont="1" applyFill="1" applyBorder="1" applyAlignment="1">
      <alignment horizontal="center" wrapText="1"/>
    </xf>
    <xf numFmtId="0" fontId="18" fillId="37" borderId="35" xfId="0" applyFont="1" applyFill="1" applyBorder="1" applyAlignment="1">
      <alignment horizontal="center" wrapText="1"/>
    </xf>
    <xf numFmtId="0" fontId="18" fillId="37" borderId="37" xfId="0" applyFont="1" applyFill="1" applyBorder="1" applyAlignment="1">
      <alignment horizontal="center" wrapText="1"/>
    </xf>
    <xf numFmtId="2" fontId="0" fillId="40" borderId="30" xfId="0" applyNumberFormat="1" applyFill="1" applyBorder="1" applyAlignment="1">
      <alignment vertical="center" wrapText="1"/>
    </xf>
    <xf numFmtId="2" fontId="0" fillId="40" borderId="31" xfId="0" applyNumberFormat="1" applyFill="1" applyBorder="1" applyAlignment="1">
      <alignment vertical="center" wrapText="1"/>
    </xf>
    <xf numFmtId="2" fontId="0" fillId="40" borderId="32" xfId="0" applyNumberFormat="1" applyFill="1" applyBorder="1" applyAlignment="1">
      <alignment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3"/>
  <sheetViews>
    <sheetView showGridLines="0" tabSelected="1" workbookViewId="0">
      <selection activeCell="W6" sqref="W6:W8"/>
    </sheetView>
  </sheetViews>
  <sheetFormatPr defaultRowHeight="15" x14ac:dyDescent="0.25"/>
  <cols>
    <col min="1" max="2" width="48.42578125" customWidth="1"/>
    <col min="3" max="3" width="5.28515625" customWidth="1"/>
    <col min="4" max="4" width="6.5703125" customWidth="1"/>
    <col min="5" max="6" width="5.28515625" customWidth="1"/>
    <col min="7" max="8" width="6.5703125" customWidth="1"/>
    <col min="9" max="9" width="7.85546875" customWidth="1"/>
    <col min="10" max="11" width="6.5703125" customWidth="1"/>
    <col min="12" max="12" width="7.85546875" style="19" customWidth="1"/>
    <col min="13" max="13" width="9.28515625" customWidth="1"/>
    <col min="14" max="14" width="6.5703125" customWidth="1"/>
    <col min="15" max="15" width="7.85546875" customWidth="1"/>
    <col min="16" max="16" width="9.28515625" customWidth="1"/>
    <col min="17" max="17" width="6.5703125" customWidth="1"/>
    <col min="18" max="18" width="7.85546875" style="31" customWidth="1"/>
    <col min="19" max="19" width="6.5703125" customWidth="1"/>
    <col min="20" max="20" width="7.85546875" customWidth="1"/>
    <col min="21" max="21" width="9.28515625" style="19" customWidth="1"/>
    <col min="22" max="23" width="9.28515625" customWidth="1"/>
    <col min="24" max="24" width="8.140625" customWidth="1"/>
  </cols>
  <sheetData>
    <row r="1" spans="1:24" ht="15.75" thickBot="1" x14ac:dyDescent="0.3"/>
    <row r="2" spans="1:24" ht="32.25" thickBot="1" x14ac:dyDescent="0.55000000000000004">
      <c r="A2" s="82" t="s">
        <v>192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</row>
    <row r="3" spans="1:24" s="1" customFormat="1" ht="15.75" thickBot="1" x14ac:dyDescent="0.3">
      <c r="A3" s="17"/>
      <c r="B3" s="18"/>
      <c r="C3" s="18"/>
      <c r="D3" s="85" t="s">
        <v>0</v>
      </c>
      <c r="E3" s="86"/>
      <c r="F3" s="86"/>
      <c r="G3" s="86"/>
      <c r="H3" s="86"/>
      <c r="I3" s="86"/>
      <c r="J3" s="86"/>
      <c r="K3" s="86"/>
      <c r="L3" s="87"/>
      <c r="M3" s="88" t="s">
        <v>1</v>
      </c>
      <c r="N3" s="89"/>
      <c r="O3" s="89"/>
      <c r="P3" s="89"/>
      <c r="Q3" s="89"/>
      <c r="R3" s="89"/>
      <c r="S3" s="89"/>
      <c r="T3" s="89"/>
      <c r="U3" s="90"/>
      <c r="V3" s="91" t="s">
        <v>2</v>
      </c>
      <c r="W3" s="92"/>
      <c r="X3" s="93"/>
    </row>
    <row r="4" spans="1:24" s="13" customFormat="1" ht="226.5" thickBot="1" x14ac:dyDescent="0.3">
      <c r="A4" s="14" t="s">
        <v>190</v>
      </c>
      <c r="B4" s="15" t="s">
        <v>191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20" t="s">
        <v>12</v>
      </c>
      <c r="M4" s="11" t="s">
        <v>4</v>
      </c>
      <c r="N4" s="11" t="s">
        <v>5</v>
      </c>
      <c r="O4" s="11" t="s">
        <v>6</v>
      </c>
      <c r="P4" s="11" t="s">
        <v>7</v>
      </c>
      <c r="Q4" s="11" t="s">
        <v>8</v>
      </c>
      <c r="R4" s="11" t="s">
        <v>9</v>
      </c>
      <c r="S4" s="11" t="s">
        <v>10</v>
      </c>
      <c r="T4" s="11" t="s">
        <v>11</v>
      </c>
      <c r="U4" s="20" t="s">
        <v>13</v>
      </c>
      <c r="V4" s="11" t="s">
        <v>14</v>
      </c>
      <c r="W4" s="11" t="s">
        <v>15</v>
      </c>
      <c r="X4" s="12" t="s">
        <v>16</v>
      </c>
    </row>
    <row r="5" spans="1:24" s="1" customFormat="1" ht="15.75" thickBot="1" x14ac:dyDescent="0.3">
      <c r="A5" s="49" t="s">
        <v>17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"/>
    </row>
    <row r="6" spans="1:24" s="1" customFormat="1" ht="45.75" thickBot="1" x14ac:dyDescent="0.3">
      <c r="A6" s="40" t="s">
        <v>18</v>
      </c>
      <c r="B6" s="2" t="s">
        <v>19</v>
      </c>
      <c r="C6" s="2">
        <v>40</v>
      </c>
      <c r="D6" s="8">
        <v>95</v>
      </c>
      <c r="E6" s="8">
        <v>90</v>
      </c>
      <c r="F6" s="8">
        <v>95</v>
      </c>
      <c r="G6" s="8">
        <v>90</v>
      </c>
      <c r="H6" s="8">
        <v>95</v>
      </c>
      <c r="I6" s="8"/>
      <c r="J6" s="8">
        <v>97</v>
      </c>
      <c r="K6" s="8">
        <v>95</v>
      </c>
      <c r="L6" s="21">
        <v>93.86</v>
      </c>
      <c r="M6" s="8">
        <v>96.82</v>
      </c>
      <c r="N6" s="8">
        <v>70</v>
      </c>
      <c r="O6" s="8">
        <v>80</v>
      </c>
      <c r="P6" s="8">
        <v>113.95</v>
      </c>
      <c r="Q6" s="8">
        <v>75</v>
      </c>
      <c r="R6" s="32"/>
      <c r="S6" s="8">
        <v>50</v>
      </c>
      <c r="T6" s="8">
        <v>66.67</v>
      </c>
      <c r="U6" s="21">
        <v>78.92</v>
      </c>
      <c r="V6" s="8">
        <v>84.08</v>
      </c>
      <c r="W6" s="54">
        <f>V6*0.4+V7*0.4+V8*0.2</f>
        <v>97.4756384180791</v>
      </c>
      <c r="X6" s="94">
        <f>SUM(W6:W18)/7</f>
        <v>97.489376916868437</v>
      </c>
    </row>
    <row r="7" spans="1:24" s="1" customFormat="1" ht="45.75" thickBot="1" x14ac:dyDescent="0.3">
      <c r="A7" s="44"/>
      <c r="B7" s="2" t="s">
        <v>20</v>
      </c>
      <c r="C7" s="2">
        <v>40</v>
      </c>
      <c r="D7" s="8">
        <v>90</v>
      </c>
      <c r="E7" s="8">
        <v>90</v>
      </c>
      <c r="F7" s="8">
        <v>95</v>
      </c>
      <c r="G7" s="8">
        <v>90</v>
      </c>
      <c r="H7" s="8">
        <v>95</v>
      </c>
      <c r="I7" s="8"/>
      <c r="J7" s="8">
        <v>92</v>
      </c>
      <c r="K7" s="8">
        <v>95</v>
      </c>
      <c r="L7" s="21">
        <v>92.43</v>
      </c>
      <c r="M7" s="8">
        <v>184.31</v>
      </c>
      <c r="N7" s="8">
        <v>70</v>
      </c>
      <c r="O7" s="8">
        <v>77.180000000000007</v>
      </c>
      <c r="P7" s="8">
        <v>235.89</v>
      </c>
      <c r="Q7" s="8">
        <v>70</v>
      </c>
      <c r="R7" s="32"/>
      <c r="S7" s="8">
        <v>50</v>
      </c>
      <c r="T7" s="8">
        <v>86</v>
      </c>
      <c r="U7" s="21">
        <v>110.48</v>
      </c>
      <c r="V7" s="8">
        <v>119.53</v>
      </c>
      <c r="W7" s="55"/>
      <c r="X7" s="95"/>
    </row>
    <row r="8" spans="1:24" s="1" customFormat="1" ht="45.75" thickBot="1" x14ac:dyDescent="0.3">
      <c r="A8" s="41"/>
      <c r="B8" s="2" t="s">
        <v>21</v>
      </c>
      <c r="C8" s="2">
        <v>20</v>
      </c>
      <c r="D8" s="8">
        <v>87</v>
      </c>
      <c r="E8" s="8">
        <v>0</v>
      </c>
      <c r="F8" s="8">
        <v>0</v>
      </c>
      <c r="G8" s="8">
        <v>0</v>
      </c>
      <c r="H8" s="8">
        <v>90</v>
      </c>
      <c r="I8" s="8"/>
      <c r="J8" s="8">
        <v>0</v>
      </c>
      <c r="K8" s="8">
        <v>0</v>
      </c>
      <c r="L8" s="21">
        <v>88.5</v>
      </c>
      <c r="M8" s="8"/>
      <c r="N8" s="8"/>
      <c r="O8" s="8"/>
      <c r="P8" s="8"/>
      <c r="Q8" s="8"/>
      <c r="R8" s="32">
        <v>70.94</v>
      </c>
      <c r="S8" s="8"/>
      <c r="T8" s="8"/>
      <c r="U8" s="21">
        <f>R8</f>
        <v>70.94</v>
      </c>
      <c r="V8" s="9">
        <f>U8/L8*100</f>
        <v>80.158192090395474</v>
      </c>
      <c r="W8" s="56"/>
      <c r="X8" s="95"/>
    </row>
    <row r="9" spans="1:24" s="1" customFormat="1" ht="45.75" thickBot="1" x14ac:dyDescent="0.3">
      <c r="A9" s="40" t="s">
        <v>22</v>
      </c>
      <c r="B9" s="2" t="s">
        <v>23</v>
      </c>
      <c r="C9" s="2">
        <v>40</v>
      </c>
      <c r="D9" s="8">
        <v>0</v>
      </c>
      <c r="E9" s="8">
        <v>2</v>
      </c>
      <c r="F9" s="8">
        <v>0</v>
      </c>
      <c r="G9" s="8">
        <v>0</v>
      </c>
      <c r="H9" s="8">
        <v>1</v>
      </c>
      <c r="I9" s="8"/>
      <c r="J9" s="8">
        <v>1</v>
      </c>
      <c r="K9" s="8">
        <v>0</v>
      </c>
      <c r="L9" s="21">
        <v>4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32"/>
      <c r="S9" s="8">
        <v>1</v>
      </c>
      <c r="T9" s="8">
        <v>0</v>
      </c>
      <c r="U9" s="21">
        <v>1</v>
      </c>
      <c r="V9" s="8">
        <v>25</v>
      </c>
      <c r="W9" s="46">
        <v>51.11</v>
      </c>
      <c r="X9" s="95"/>
    </row>
    <row r="10" spans="1:24" s="1" customFormat="1" ht="30.75" thickBot="1" x14ac:dyDescent="0.3">
      <c r="A10" s="44"/>
      <c r="B10" s="2" t="s">
        <v>24</v>
      </c>
      <c r="C10" s="2">
        <v>30</v>
      </c>
      <c r="D10" s="8">
        <v>1</v>
      </c>
      <c r="E10" s="8">
        <v>2</v>
      </c>
      <c r="F10" s="8">
        <v>0</v>
      </c>
      <c r="G10" s="8">
        <v>2</v>
      </c>
      <c r="H10" s="8">
        <v>2</v>
      </c>
      <c r="I10" s="8"/>
      <c r="J10" s="8">
        <v>1</v>
      </c>
      <c r="K10" s="8">
        <v>6</v>
      </c>
      <c r="L10" s="21">
        <v>14</v>
      </c>
      <c r="M10" s="8">
        <v>0</v>
      </c>
      <c r="N10" s="8">
        <v>1</v>
      </c>
      <c r="O10" s="8"/>
      <c r="P10" s="8">
        <v>3</v>
      </c>
      <c r="Q10" s="8">
        <v>4</v>
      </c>
      <c r="R10" s="32"/>
      <c r="S10" s="8">
        <v>1</v>
      </c>
      <c r="T10" s="8"/>
      <c r="U10" s="21">
        <v>9</v>
      </c>
      <c r="V10" s="8">
        <v>64.290000000000006</v>
      </c>
      <c r="W10" s="48"/>
      <c r="X10" s="95"/>
    </row>
    <row r="11" spans="1:24" s="1" customFormat="1" ht="15.75" thickBot="1" x14ac:dyDescent="0.3">
      <c r="A11" s="41"/>
      <c r="B11" s="2" t="s">
        <v>25</v>
      </c>
      <c r="C11" s="2">
        <v>30</v>
      </c>
      <c r="D11" s="8">
        <v>0</v>
      </c>
      <c r="E11" s="8">
        <v>4</v>
      </c>
      <c r="F11" s="8">
        <v>0</v>
      </c>
      <c r="G11" s="8">
        <v>5</v>
      </c>
      <c r="H11" s="8">
        <v>3</v>
      </c>
      <c r="I11" s="8"/>
      <c r="J11" s="8">
        <v>1</v>
      </c>
      <c r="K11" s="8">
        <v>9</v>
      </c>
      <c r="L11" s="21">
        <v>22</v>
      </c>
      <c r="M11" s="8">
        <v>3</v>
      </c>
      <c r="N11" s="8">
        <v>3</v>
      </c>
      <c r="O11" s="8"/>
      <c r="P11" s="8">
        <v>5</v>
      </c>
      <c r="Q11" s="8">
        <v>4</v>
      </c>
      <c r="R11" s="32"/>
      <c r="S11" s="8">
        <v>1</v>
      </c>
      <c r="T11" s="8"/>
      <c r="U11" s="21">
        <v>16</v>
      </c>
      <c r="V11" s="8">
        <v>72.73</v>
      </c>
      <c r="W11" s="47"/>
      <c r="X11" s="95"/>
    </row>
    <row r="12" spans="1:24" s="1" customFormat="1" ht="45.75" thickBot="1" x14ac:dyDescent="0.3">
      <c r="A12" s="5" t="s">
        <v>26</v>
      </c>
      <c r="B12" s="2" t="s">
        <v>27</v>
      </c>
      <c r="C12" s="2">
        <v>100</v>
      </c>
      <c r="D12" s="8">
        <v>0</v>
      </c>
      <c r="E12" s="8">
        <v>0</v>
      </c>
      <c r="F12" s="8">
        <v>0</v>
      </c>
      <c r="G12" s="8">
        <v>1</v>
      </c>
      <c r="H12" s="8">
        <v>1</v>
      </c>
      <c r="I12" s="8"/>
      <c r="J12" s="8">
        <v>0</v>
      </c>
      <c r="K12" s="8">
        <v>1</v>
      </c>
      <c r="L12" s="21">
        <v>1</v>
      </c>
      <c r="M12" s="8">
        <v>0</v>
      </c>
      <c r="N12" s="8">
        <v>0</v>
      </c>
      <c r="O12" s="8"/>
      <c r="P12" s="8">
        <v>0</v>
      </c>
      <c r="Q12" s="8">
        <v>0</v>
      </c>
      <c r="R12" s="32"/>
      <c r="S12" s="8"/>
      <c r="T12" s="8">
        <v>0</v>
      </c>
      <c r="U12" s="21">
        <v>0</v>
      </c>
      <c r="V12" s="8">
        <v>0</v>
      </c>
      <c r="W12" s="16">
        <v>0</v>
      </c>
      <c r="X12" s="95"/>
    </row>
    <row r="13" spans="1:24" s="1" customFormat="1" ht="60.75" thickBot="1" x14ac:dyDescent="0.3">
      <c r="A13" s="5" t="s">
        <v>28</v>
      </c>
      <c r="B13" s="2" t="s">
        <v>29</v>
      </c>
      <c r="C13" s="2">
        <v>100</v>
      </c>
      <c r="D13" s="8">
        <v>0</v>
      </c>
      <c r="E13" s="8">
        <v>0</v>
      </c>
      <c r="F13" s="8">
        <v>1</v>
      </c>
      <c r="G13" s="8">
        <v>1</v>
      </c>
      <c r="H13" s="8">
        <v>1</v>
      </c>
      <c r="I13" s="8"/>
      <c r="J13" s="8">
        <v>1</v>
      </c>
      <c r="K13" s="8">
        <v>1</v>
      </c>
      <c r="L13" s="21">
        <v>5</v>
      </c>
      <c r="M13" s="8">
        <v>0</v>
      </c>
      <c r="N13" s="8">
        <v>0</v>
      </c>
      <c r="O13" s="8">
        <v>0</v>
      </c>
      <c r="P13" s="8">
        <v>1</v>
      </c>
      <c r="Q13" s="8">
        <v>0</v>
      </c>
      <c r="R13" s="32"/>
      <c r="S13" s="8">
        <v>0</v>
      </c>
      <c r="T13" s="8">
        <v>0</v>
      </c>
      <c r="U13" s="21">
        <v>1</v>
      </c>
      <c r="V13" s="8">
        <v>100</v>
      </c>
      <c r="W13" s="16">
        <v>100</v>
      </c>
      <c r="X13" s="95"/>
    </row>
    <row r="14" spans="1:24" s="1" customFormat="1" ht="45.75" thickBot="1" x14ac:dyDescent="0.3">
      <c r="A14" s="40" t="s">
        <v>30</v>
      </c>
      <c r="B14" s="2" t="s">
        <v>31</v>
      </c>
      <c r="C14" s="2">
        <v>60</v>
      </c>
      <c r="D14" s="8">
        <v>2</v>
      </c>
      <c r="E14" s="8">
        <v>4</v>
      </c>
      <c r="F14" s="8">
        <v>2</v>
      </c>
      <c r="G14" s="8">
        <v>3</v>
      </c>
      <c r="H14" s="8">
        <v>2</v>
      </c>
      <c r="I14" s="8">
        <v>3</v>
      </c>
      <c r="J14" s="8">
        <v>2</v>
      </c>
      <c r="K14" s="8">
        <v>4</v>
      </c>
      <c r="L14" s="21">
        <v>22</v>
      </c>
      <c r="M14" s="8">
        <v>2</v>
      </c>
      <c r="N14" s="8">
        <v>12</v>
      </c>
      <c r="O14" s="8">
        <v>2</v>
      </c>
      <c r="P14" s="8">
        <v>5</v>
      </c>
      <c r="Q14" s="8">
        <v>1</v>
      </c>
      <c r="R14" s="32">
        <v>4</v>
      </c>
      <c r="S14" s="8">
        <v>4</v>
      </c>
      <c r="T14" s="8">
        <v>4</v>
      </c>
      <c r="U14" s="21">
        <v>34</v>
      </c>
      <c r="V14" s="8">
        <v>154.55000000000001</v>
      </c>
      <c r="W14" s="46">
        <v>163.84</v>
      </c>
      <c r="X14" s="95"/>
    </row>
    <row r="15" spans="1:24" s="1" customFormat="1" ht="45.75" thickBot="1" x14ac:dyDescent="0.3">
      <c r="A15" s="44"/>
      <c r="B15" s="2" t="s">
        <v>32</v>
      </c>
      <c r="C15" s="2">
        <v>20</v>
      </c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>
        <v>4</v>
      </c>
      <c r="J15" s="8">
        <v>2</v>
      </c>
      <c r="K15" s="8">
        <v>2</v>
      </c>
      <c r="L15" s="21">
        <v>18</v>
      </c>
      <c r="M15" s="8">
        <v>4</v>
      </c>
      <c r="N15" s="8">
        <v>9</v>
      </c>
      <c r="O15" s="8">
        <v>2</v>
      </c>
      <c r="P15" s="8">
        <v>2</v>
      </c>
      <c r="Q15" s="8">
        <v>0</v>
      </c>
      <c r="R15" s="32">
        <v>4</v>
      </c>
      <c r="S15" s="8">
        <v>2</v>
      </c>
      <c r="T15" s="8">
        <v>3</v>
      </c>
      <c r="U15" s="21">
        <v>26</v>
      </c>
      <c r="V15" s="8">
        <v>144.44</v>
      </c>
      <c r="W15" s="48"/>
      <c r="X15" s="95"/>
    </row>
    <row r="16" spans="1:24" s="1" customFormat="1" ht="45.75" thickBot="1" x14ac:dyDescent="0.3">
      <c r="A16" s="41"/>
      <c r="B16" s="2" t="s">
        <v>33</v>
      </c>
      <c r="C16" s="2">
        <v>20</v>
      </c>
      <c r="D16" s="8">
        <v>1</v>
      </c>
      <c r="E16" s="8">
        <v>1</v>
      </c>
      <c r="F16" s="8">
        <v>2</v>
      </c>
      <c r="G16" s="8">
        <v>1</v>
      </c>
      <c r="H16" s="8">
        <v>1</v>
      </c>
      <c r="I16" s="8">
        <v>1</v>
      </c>
      <c r="J16" s="8">
        <v>1</v>
      </c>
      <c r="K16" s="8">
        <v>1</v>
      </c>
      <c r="L16" s="21">
        <v>9</v>
      </c>
      <c r="M16" s="8">
        <v>1</v>
      </c>
      <c r="N16" s="8">
        <v>5</v>
      </c>
      <c r="O16" s="8">
        <v>2</v>
      </c>
      <c r="P16" s="8">
        <v>7</v>
      </c>
      <c r="Q16" s="8">
        <v>1</v>
      </c>
      <c r="R16" s="32">
        <v>1</v>
      </c>
      <c r="S16" s="8">
        <v>1</v>
      </c>
      <c r="T16" s="8">
        <v>1</v>
      </c>
      <c r="U16" s="21">
        <v>19</v>
      </c>
      <c r="V16" s="8">
        <v>211.11</v>
      </c>
      <c r="W16" s="47"/>
      <c r="X16" s="95"/>
    </row>
    <row r="17" spans="1:24" s="1" customFormat="1" ht="60.75" thickBot="1" x14ac:dyDescent="0.3">
      <c r="A17" s="5" t="s">
        <v>34</v>
      </c>
      <c r="B17" s="2" t="s">
        <v>35</v>
      </c>
      <c r="C17" s="2">
        <v>100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  <c r="K17" s="8">
        <v>1</v>
      </c>
      <c r="L17" s="21">
        <v>8</v>
      </c>
      <c r="M17" s="8">
        <v>1</v>
      </c>
      <c r="N17" s="8">
        <v>1</v>
      </c>
      <c r="O17" s="8">
        <v>1</v>
      </c>
      <c r="P17" s="8">
        <v>1</v>
      </c>
      <c r="Q17" s="8">
        <v>1</v>
      </c>
      <c r="R17" s="32">
        <v>1</v>
      </c>
      <c r="S17" s="8">
        <v>1</v>
      </c>
      <c r="T17" s="8">
        <v>1</v>
      </c>
      <c r="U17" s="21">
        <v>8</v>
      </c>
      <c r="V17" s="8">
        <v>100</v>
      </c>
      <c r="W17" s="16">
        <v>100</v>
      </c>
      <c r="X17" s="95"/>
    </row>
    <row r="18" spans="1:24" s="1" customFormat="1" ht="45.75" thickBot="1" x14ac:dyDescent="0.3">
      <c r="A18" s="5" t="s">
        <v>36</v>
      </c>
      <c r="B18" s="2" t="s">
        <v>37</v>
      </c>
      <c r="C18" s="2">
        <v>100</v>
      </c>
      <c r="D18" s="3">
        <v>2</v>
      </c>
      <c r="E18" s="3">
        <v>3</v>
      </c>
      <c r="F18" s="3">
        <v>1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22">
        <v>10</v>
      </c>
      <c r="M18" s="2">
        <v>11</v>
      </c>
      <c r="N18" s="2">
        <v>0</v>
      </c>
      <c r="O18" s="2">
        <v>0</v>
      </c>
      <c r="P18" s="2">
        <v>6</v>
      </c>
      <c r="Q18" s="2">
        <v>0</v>
      </c>
      <c r="R18" s="28"/>
      <c r="S18" s="2">
        <v>0</v>
      </c>
      <c r="T18" s="2">
        <v>0</v>
      </c>
      <c r="U18" s="22">
        <v>17</v>
      </c>
      <c r="V18" s="2">
        <v>170</v>
      </c>
      <c r="W18" s="16">
        <v>170</v>
      </c>
      <c r="X18" s="95"/>
    </row>
    <row r="19" spans="1:24" s="1" customFormat="1" ht="45.75" thickBot="1" x14ac:dyDescent="0.3">
      <c r="A19" s="40" t="s">
        <v>38</v>
      </c>
      <c r="B19" s="2" t="s">
        <v>39</v>
      </c>
      <c r="C19" s="2">
        <v>80</v>
      </c>
      <c r="D19" s="3">
        <v>0</v>
      </c>
      <c r="E19" s="3">
        <v>0</v>
      </c>
      <c r="F19" s="3">
        <v>0</v>
      </c>
      <c r="G19" s="3">
        <v>3</v>
      </c>
      <c r="H19" s="3">
        <v>1</v>
      </c>
      <c r="I19" s="3">
        <v>0</v>
      </c>
      <c r="J19" s="3">
        <v>1</v>
      </c>
      <c r="K19" s="3">
        <v>1</v>
      </c>
      <c r="L19" s="22">
        <v>6</v>
      </c>
      <c r="M19" s="2"/>
      <c r="N19" s="2">
        <v>0</v>
      </c>
      <c r="O19" s="2"/>
      <c r="P19" s="2">
        <v>0</v>
      </c>
      <c r="Q19" s="2">
        <v>0</v>
      </c>
      <c r="R19" s="28"/>
      <c r="S19" s="2"/>
      <c r="T19" s="2">
        <v>0</v>
      </c>
      <c r="U19" s="22">
        <v>0</v>
      </c>
      <c r="V19" s="2">
        <v>0</v>
      </c>
      <c r="W19" s="46">
        <v>0</v>
      </c>
      <c r="X19" s="95"/>
    </row>
    <row r="20" spans="1:24" s="1" customFormat="1" ht="45.75" thickBot="1" x14ac:dyDescent="0.3">
      <c r="A20" s="41"/>
      <c r="B20" s="2" t="s">
        <v>40</v>
      </c>
      <c r="C20" s="2">
        <v>20</v>
      </c>
      <c r="D20" s="3">
        <v>0</v>
      </c>
      <c r="E20" s="3">
        <v>0</v>
      </c>
      <c r="F20" s="3">
        <v>0</v>
      </c>
      <c r="G20" s="3">
        <v>80</v>
      </c>
      <c r="H20" s="3">
        <v>100</v>
      </c>
      <c r="I20" s="3">
        <v>0</v>
      </c>
      <c r="J20" s="3">
        <v>0</v>
      </c>
      <c r="K20" s="3">
        <v>0</v>
      </c>
      <c r="L20" s="22">
        <v>180</v>
      </c>
      <c r="M20" s="2"/>
      <c r="N20" s="2">
        <v>0</v>
      </c>
      <c r="O20" s="2"/>
      <c r="P20" s="2">
        <v>0</v>
      </c>
      <c r="Q20" s="2">
        <v>0</v>
      </c>
      <c r="R20" s="28"/>
      <c r="S20" s="2">
        <v>0</v>
      </c>
      <c r="T20" s="2">
        <v>0</v>
      </c>
      <c r="U20" s="22">
        <v>0</v>
      </c>
      <c r="V20" s="2">
        <v>0</v>
      </c>
      <c r="W20" s="47"/>
      <c r="X20" s="96"/>
    </row>
    <row r="21" spans="1:24" s="1" customFormat="1" ht="15.75" thickBot="1" x14ac:dyDescent="0.3">
      <c r="A21" s="49" t="s">
        <v>41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1"/>
      <c r="X21" s="4"/>
    </row>
    <row r="22" spans="1:24" s="1" customFormat="1" ht="30.75" thickBot="1" x14ac:dyDescent="0.3">
      <c r="A22" s="5" t="s">
        <v>42</v>
      </c>
      <c r="B22" s="2" t="s">
        <v>43</v>
      </c>
      <c r="C22" s="8">
        <v>100</v>
      </c>
      <c r="D22" s="10">
        <v>4</v>
      </c>
      <c r="E22" s="10">
        <v>1</v>
      </c>
      <c r="F22" s="10">
        <v>2</v>
      </c>
      <c r="G22" s="10">
        <v>4</v>
      </c>
      <c r="H22" s="10">
        <v>3</v>
      </c>
      <c r="I22" s="10">
        <v>0</v>
      </c>
      <c r="J22" s="10">
        <v>8</v>
      </c>
      <c r="K22" s="10">
        <v>5</v>
      </c>
      <c r="L22" s="21">
        <v>27</v>
      </c>
      <c r="M22" s="8">
        <v>14</v>
      </c>
      <c r="N22" s="8">
        <v>0</v>
      </c>
      <c r="O22" s="8">
        <v>0</v>
      </c>
      <c r="P22" s="8">
        <v>2</v>
      </c>
      <c r="Q22" s="8">
        <v>0</v>
      </c>
      <c r="R22" s="32"/>
      <c r="S22" s="8">
        <v>4</v>
      </c>
      <c r="T22" s="8">
        <v>6</v>
      </c>
      <c r="U22" s="21">
        <v>26</v>
      </c>
      <c r="V22" s="8">
        <v>96.3</v>
      </c>
      <c r="W22" s="2">
        <v>96.3</v>
      </c>
      <c r="X22" s="35">
        <f>SUM(W22:W29)/4</f>
        <v>69.3</v>
      </c>
    </row>
    <row r="23" spans="1:24" s="1" customFormat="1" ht="45.75" thickBot="1" x14ac:dyDescent="0.3">
      <c r="A23" s="5" t="s">
        <v>44</v>
      </c>
      <c r="B23" s="2" t="s">
        <v>45</v>
      </c>
      <c r="C23" s="8">
        <v>100</v>
      </c>
      <c r="D23" s="10">
        <v>4</v>
      </c>
      <c r="E23" s="10">
        <v>1</v>
      </c>
      <c r="F23" s="10">
        <v>2</v>
      </c>
      <c r="G23" s="10">
        <v>3</v>
      </c>
      <c r="H23" s="10">
        <v>2</v>
      </c>
      <c r="I23" s="10">
        <v>0</v>
      </c>
      <c r="J23" s="10">
        <v>7</v>
      </c>
      <c r="K23" s="10">
        <v>9</v>
      </c>
      <c r="L23" s="21">
        <v>28</v>
      </c>
      <c r="M23" s="8">
        <v>5</v>
      </c>
      <c r="N23" s="8">
        <v>1</v>
      </c>
      <c r="O23" s="8">
        <v>0</v>
      </c>
      <c r="P23" s="8">
        <v>0</v>
      </c>
      <c r="Q23" s="8">
        <v>1</v>
      </c>
      <c r="R23" s="32"/>
      <c r="S23" s="8">
        <v>2</v>
      </c>
      <c r="T23" s="8">
        <v>6</v>
      </c>
      <c r="U23" s="21">
        <v>15</v>
      </c>
      <c r="V23" s="8">
        <v>53.57</v>
      </c>
      <c r="W23" s="2">
        <v>53.57</v>
      </c>
      <c r="X23" s="35"/>
    </row>
    <row r="24" spans="1:24" s="1" customFormat="1" ht="30.75" thickBot="1" x14ac:dyDescent="0.3">
      <c r="A24" s="40" t="s">
        <v>46</v>
      </c>
      <c r="B24" s="2" t="s">
        <v>47</v>
      </c>
      <c r="C24" s="8">
        <v>30</v>
      </c>
      <c r="D24" s="10">
        <v>4</v>
      </c>
      <c r="E24" s="10">
        <v>1</v>
      </c>
      <c r="F24" s="10">
        <v>2</v>
      </c>
      <c r="G24" s="10">
        <v>2</v>
      </c>
      <c r="H24" s="10">
        <v>3</v>
      </c>
      <c r="I24" s="10">
        <v>0</v>
      </c>
      <c r="J24" s="10">
        <v>6</v>
      </c>
      <c r="K24" s="10">
        <v>10</v>
      </c>
      <c r="L24" s="21">
        <v>28</v>
      </c>
      <c r="M24" s="8">
        <v>5</v>
      </c>
      <c r="N24" s="8">
        <v>0</v>
      </c>
      <c r="O24" s="8">
        <v>0</v>
      </c>
      <c r="P24" s="8">
        <v>14</v>
      </c>
      <c r="Q24" s="8">
        <v>1</v>
      </c>
      <c r="R24" s="32"/>
      <c r="S24" s="8">
        <v>4</v>
      </c>
      <c r="T24" s="8">
        <v>10</v>
      </c>
      <c r="U24" s="21">
        <v>34</v>
      </c>
      <c r="V24" s="8">
        <v>121.43</v>
      </c>
      <c r="W24" s="42">
        <v>74.97</v>
      </c>
      <c r="X24" s="35"/>
    </row>
    <row r="25" spans="1:24" s="1" customFormat="1" ht="30.75" thickBot="1" x14ac:dyDescent="0.3">
      <c r="A25" s="44"/>
      <c r="B25" s="2" t="s">
        <v>48</v>
      </c>
      <c r="C25" s="8">
        <v>40</v>
      </c>
      <c r="D25" s="10">
        <v>4</v>
      </c>
      <c r="E25" s="10">
        <v>2</v>
      </c>
      <c r="F25" s="10">
        <v>2</v>
      </c>
      <c r="G25" s="10">
        <v>2</v>
      </c>
      <c r="H25" s="10">
        <v>6</v>
      </c>
      <c r="I25" s="10">
        <v>0</v>
      </c>
      <c r="J25" s="10">
        <v>5</v>
      </c>
      <c r="K25" s="10">
        <v>4</v>
      </c>
      <c r="L25" s="21">
        <v>25</v>
      </c>
      <c r="M25" s="8">
        <v>4</v>
      </c>
      <c r="N25" s="8">
        <v>0</v>
      </c>
      <c r="O25" s="8">
        <v>0</v>
      </c>
      <c r="P25" s="8">
        <v>0</v>
      </c>
      <c r="Q25" s="8">
        <v>1</v>
      </c>
      <c r="R25" s="32"/>
      <c r="S25" s="8">
        <v>4</v>
      </c>
      <c r="T25" s="8">
        <v>6</v>
      </c>
      <c r="U25" s="21">
        <v>15</v>
      </c>
      <c r="V25" s="8">
        <v>60</v>
      </c>
      <c r="W25" s="45"/>
      <c r="X25" s="35"/>
    </row>
    <row r="26" spans="1:24" s="1" customFormat="1" ht="30.75" thickBot="1" x14ac:dyDescent="0.3">
      <c r="A26" s="41"/>
      <c r="B26" s="2" t="s">
        <v>49</v>
      </c>
      <c r="C26" s="8">
        <v>30</v>
      </c>
      <c r="D26" s="10">
        <v>8</v>
      </c>
      <c r="E26" s="10">
        <v>2</v>
      </c>
      <c r="F26" s="10">
        <v>2</v>
      </c>
      <c r="G26" s="10">
        <v>2</v>
      </c>
      <c r="H26" s="10">
        <v>4</v>
      </c>
      <c r="I26" s="10">
        <v>0</v>
      </c>
      <c r="J26" s="10">
        <v>8</v>
      </c>
      <c r="K26" s="10">
        <v>7</v>
      </c>
      <c r="L26" s="21">
        <v>33</v>
      </c>
      <c r="M26" s="8">
        <v>6</v>
      </c>
      <c r="N26" s="8">
        <v>0</v>
      </c>
      <c r="O26" s="8">
        <v>0</v>
      </c>
      <c r="P26" s="8">
        <v>0</v>
      </c>
      <c r="Q26" s="8">
        <v>0</v>
      </c>
      <c r="R26" s="32"/>
      <c r="S26" s="8">
        <v>0</v>
      </c>
      <c r="T26" s="8">
        <v>10</v>
      </c>
      <c r="U26" s="21">
        <v>16</v>
      </c>
      <c r="V26" s="8">
        <v>48.48</v>
      </c>
      <c r="W26" s="43"/>
      <c r="X26" s="35"/>
    </row>
    <row r="27" spans="1:24" s="1" customFormat="1" ht="30.75" thickBot="1" x14ac:dyDescent="0.3">
      <c r="A27" s="40" t="s">
        <v>50</v>
      </c>
      <c r="B27" s="2" t="s">
        <v>51</v>
      </c>
      <c r="C27" s="8">
        <v>50</v>
      </c>
      <c r="D27" s="10">
        <v>2</v>
      </c>
      <c r="E27" s="10">
        <v>0</v>
      </c>
      <c r="F27" s="10">
        <v>2</v>
      </c>
      <c r="G27" s="10">
        <v>9</v>
      </c>
      <c r="H27" s="10">
        <v>0</v>
      </c>
      <c r="I27" s="10">
        <v>25</v>
      </c>
      <c r="J27" s="10">
        <v>3</v>
      </c>
      <c r="K27" s="10">
        <v>3</v>
      </c>
      <c r="L27" s="21">
        <v>44</v>
      </c>
      <c r="M27" s="8">
        <v>0</v>
      </c>
      <c r="N27" s="8"/>
      <c r="O27" s="8">
        <v>0</v>
      </c>
      <c r="P27" s="8">
        <v>0</v>
      </c>
      <c r="Q27" s="8"/>
      <c r="R27" s="32">
        <v>15</v>
      </c>
      <c r="S27" s="8">
        <v>2</v>
      </c>
      <c r="T27" s="8"/>
      <c r="U27" s="21">
        <v>17</v>
      </c>
      <c r="V27" s="8">
        <v>38.64</v>
      </c>
      <c r="W27" s="42">
        <v>52.36</v>
      </c>
      <c r="X27" s="35"/>
    </row>
    <row r="28" spans="1:24" s="1" customFormat="1" ht="30.75" thickBot="1" x14ac:dyDescent="0.3">
      <c r="A28" s="44"/>
      <c r="B28" s="2" t="s">
        <v>52</v>
      </c>
      <c r="C28" s="8">
        <v>50</v>
      </c>
      <c r="D28" s="10">
        <v>40</v>
      </c>
      <c r="E28" s="10">
        <v>0</v>
      </c>
      <c r="F28" s="10">
        <v>180</v>
      </c>
      <c r="G28" s="10">
        <v>18</v>
      </c>
      <c r="H28" s="10">
        <v>0</v>
      </c>
      <c r="I28" s="10">
        <v>300</v>
      </c>
      <c r="J28" s="10">
        <v>90</v>
      </c>
      <c r="K28" s="10">
        <v>0</v>
      </c>
      <c r="L28" s="21">
        <v>628</v>
      </c>
      <c r="M28" s="8">
        <v>0</v>
      </c>
      <c r="N28" s="8"/>
      <c r="O28" s="8">
        <v>0</v>
      </c>
      <c r="P28" s="8">
        <v>0</v>
      </c>
      <c r="Q28" s="8"/>
      <c r="R28" s="32">
        <v>315</v>
      </c>
      <c r="S28" s="8">
        <v>100</v>
      </c>
      <c r="T28" s="8">
        <v>0</v>
      </c>
      <c r="U28" s="21">
        <v>415</v>
      </c>
      <c r="V28" s="8">
        <v>66.08</v>
      </c>
      <c r="W28" s="45"/>
      <c r="X28" s="35"/>
    </row>
    <row r="29" spans="1:24" s="1" customFormat="1" ht="30.75" thickBot="1" x14ac:dyDescent="0.3">
      <c r="A29" s="41"/>
      <c r="B29" s="2" t="s">
        <v>53</v>
      </c>
      <c r="C29" s="8">
        <v>0</v>
      </c>
      <c r="D29" s="10">
        <v>150</v>
      </c>
      <c r="E29" s="10">
        <v>0</v>
      </c>
      <c r="F29" s="10">
        <v>30</v>
      </c>
      <c r="G29" s="10">
        <v>120</v>
      </c>
      <c r="H29" s="10">
        <v>0</v>
      </c>
      <c r="I29" s="10">
        <v>0</v>
      </c>
      <c r="J29" s="10">
        <v>60</v>
      </c>
      <c r="K29" s="10">
        <v>0</v>
      </c>
      <c r="L29" s="21">
        <v>360</v>
      </c>
      <c r="M29" s="8">
        <v>0</v>
      </c>
      <c r="N29" s="8"/>
      <c r="O29" s="8">
        <v>0</v>
      </c>
      <c r="P29" s="8">
        <v>0</v>
      </c>
      <c r="Q29" s="8"/>
      <c r="R29" s="32">
        <v>3918</v>
      </c>
      <c r="S29" s="8">
        <v>51</v>
      </c>
      <c r="T29" s="8">
        <v>0</v>
      </c>
      <c r="U29" s="21">
        <v>3969</v>
      </c>
      <c r="V29" s="8">
        <v>1102.5</v>
      </c>
      <c r="W29" s="43"/>
      <c r="X29" s="35"/>
    </row>
    <row r="30" spans="1:24" s="1" customFormat="1" ht="15.75" thickBot="1" x14ac:dyDescent="0.3">
      <c r="A30" s="49" t="s">
        <v>54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1"/>
      <c r="X30" s="4"/>
    </row>
    <row r="31" spans="1:24" s="1" customFormat="1" ht="30.75" thickBot="1" x14ac:dyDescent="0.3">
      <c r="A31" s="40" t="s">
        <v>55</v>
      </c>
      <c r="B31" s="2" t="s">
        <v>56</v>
      </c>
      <c r="C31" s="8">
        <v>30</v>
      </c>
      <c r="D31" s="8">
        <v>5</v>
      </c>
      <c r="E31" s="8">
        <v>10</v>
      </c>
      <c r="F31" s="8">
        <v>2</v>
      </c>
      <c r="G31" s="8">
        <v>3</v>
      </c>
      <c r="H31" s="8">
        <v>11</v>
      </c>
      <c r="I31" s="8">
        <v>0</v>
      </c>
      <c r="J31" s="8">
        <v>20</v>
      </c>
      <c r="K31" s="8">
        <v>14</v>
      </c>
      <c r="L31" s="21">
        <v>73</v>
      </c>
      <c r="M31" s="60" t="s">
        <v>194</v>
      </c>
      <c r="N31" s="61"/>
      <c r="O31" s="61"/>
      <c r="P31" s="61"/>
      <c r="Q31" s="61"/>
      <c r="R31" s="61"/>
      <c r="S31" s="61"/>
      <c r="T31" s="62"/>
      <c r="U31" s="21">
        <v>60</v>
      </c>
      <c r="V31" s="9">
        <f>U31/L31*100</f>
        <v>82.191780821917803</v>
      </c>
      <c r="W31" s="57">
        <f>V31*0.3+V32*0.2+V33*0.05+V34*0.35+V35*0.05+V36*0.05</f>
        <v>119.57582675134833</v>
      </c>
      <c r="X31" s="36">
        <f>SUM(W31:W59)/8</f>
        <v>98.095794395145447</v>
      </c>
    </row>
    <row r="32" spans="1:24" s="1" customFormat="1" ht="30.75" thickBot="1" x14ac:dyDescent="0.3">
      <c r="A32" s="44"/>
      <c r="B32" s="2" t="s">
        <v>57</v>
      </c>
      <c r="C32" s="8">
        <v>20</v>
      </c>
      <c r="D32" s="8">
        <v>23</v>
      </c>
      <c r="E32" s="8">
        <v>30</v>
      </c>
      <c r="F32" s="8">
        <v>2</v>
      </c>
      <c r="G32" s="8">
        <v>0</v>
      </c>
      <c r="H32" s="8">
        <v>26</v>
      </c>
      <c r="I32" s="8">
        <v>0</v>
      </c>
      <c r="J32" s="8">
        <v>40</v>
      </c>
      <c r="K32" s="8">
        <v>16</v>
      </c>
      <c r="L32" s="21">
        <v>161</v>
      </c>
      <c r="M32" s="63"/>
      <c r="N32" s="64"/>
      <c r="O32" s="64"/>
      <c r="P32" s="64"/>
      <c r="Q32" s="64"/>
      <c r="R32" s="64"/>
      <c r="S32" s="64"/>
      <c r="T32" s="65"/>
      <c r="U32" s="21">
        <v>85</v>
      </c>
      <c r="V32" s="9">
        <f t="shared" ref="V32:V35" si="0">U32/L32*100</f>
        <v>52.795031055900623</v>
      </c>
      <c r="W32" s="58"/>
      <c r="X32" s="36"/>
    </row>
    <row r="33" spans="1:24" s="1" customFormat="1" ht="30.75" thickBot="1" x14ac:dyDescent="0.3">
      <c r="A33" s="44"/>
      <c r="B33" s="2" t="s">
        <v>58</v>
      </c>
      <c r="C33" s="8">
        <v>5</v>
      </c>
      <c r="D33" s="8">
        <v>0.67</v>
      </c>
      <c r="E33" s="8">
        <v>0.9</v>
      </c>
      <c r="F33" s="8">
        <v>0</v>
      </c>
      <c r="G33" s="8">
        <v>0</v>
      </c>
      <c r="H33" s="8">
        <v>0.75</v>
      </c>
      <c r="I33" s="8">
        <v>0</v>
      </c>
      <c r="J33" s="8">
        <v>1.9</v>
      </c>
      <c r="K33" s="8">
        <v>0.1</v>
      </c>
      <c r="L33" s="21">
        <v>1.26</v>
      </c>
      <c r="M33" s="63"/>
      <c r="N33" s="64"/>
      <c r="O33" s="64"/>
      <c r="P33" s="64"/>
      <c r="Q33" s="64"/>
      <c r="R33" s="64"/>
      <c r="S33" s="64"/>
      <c r="T33" s="65"/>
      <c r="U33" s="21">
        <v>0.28000000000000003</v>
      </c>
      <c r="V33" s="9">
        <f t="shared" si="0"/>
        <v>22.222222222222225</v>
      </c>
      <c r="W33" s="58"/>
      <c r="X33" s="36"/>
    </row>
    <row r="34" spans="1:24" s="1" customFormat="1" ht="30.75" thickBot="1" x14ac:dyDescent="0.3">
      <c r="A34" s="44"/>
      <c r="B34" s="2" t="s">
        <v>59</v>
      </c>
      <c r="C34" s="8">
        <v>35</v>
      </c>
      <c r="D34" s="8">
        <v>0.25</v>
      </c>
      <c r="E34" s="8">
        <v>0.9</v>
      </c>
      <c r="F34" s="8">
        <v>0</v>
      </c>
      <c r="G34" s="8">
        <v>0</v>
      </c>
      <c r="H34" s="8">
        <v>0.48</v>
      </c>
      <c r="I34" s="8">
        <v>0</v>
      </c>
      <c r="J34" s="8">
        <v>0.65</v>
      </c>
      <c r="K34" s="8">
        <v>0.4</v>
      </c>
      <c r="L34" s="21">
        <v>0.37</v>
      </c>
      <c r="M34" s="63"/>
      <c r="N34" s="64"/>
      <c r="O34" s="64"/>
      <c r="P34" s="64"/>
      <c r="Q34" s="64"/>
      <c r="R34" s="64"/>
      <c r="S34" s="64"/>
      <c r="T34" s="65"/>
      <c r="U34" s="21">
        <v>0.74</v>
      </c>
      <c r="V34" s="9">
        <f t="shared" si="0"/>
        <v>200</v>
      </c>
      <c r="W34" s="58"/>
      <c r="X34" s="36"/>
    </row>
    <row r="35" spans="1:24" s="1" customFormat="1" ht="30.75" thickBot="1" x14ac:dyDescent="0.3">
      <c r="A35" s="44"/>
      <c r="B35" s="2" t="s">
        <v>60</v>
      </c>
      <c r="C35" s="8">
        <v>5</v>
      </c>
      <c r="D35" s="8">
        <v>1.4</v>
      </c>
      <c r="E35" s="8">
        <v>0.7</v>
      </c>
      <c r="F35" s="8">
        <v>0</v>
      </c>
      <c r="G35" s="8">
        <v>0</v>
      </c>
      <c r="H35" s="8">
        <v>1.75</v>
      </c>
      <c r="I35" s="8">
        <v>0</v>
      </c>
      <c r="J35" s="8">
        <v>1.8</v>
      </c>
      <c r="K35" s="8">
        <v>0.42</v>
      </c>
      <c r="L35" s="21">
        <v>1.37</v>
      </c>
      <c r="M35" s="66"/>
      <c r="N35" s="67"/>
      <c r="O35" s="67"/>
      <c r="P35" s="67"/>
      <c r="Q35" s="67"/>
      <c r="R35" s="67"/>
      <c r="S35" s="67"/>
      <c r="T35" s="68"/>
      <c r="U35" s="21">
        <v>0.89</v>
      </c>
      <c r="V35" s="9">
        <f t="shared" si="0"/>
        <v>64.96350364963503</v>
      </c>
      <c r="W35" s="58"/>
      <c r="X35" s="36"/>
    </row>
    <row r="36" spans="1:24" s="1" customFormat="1" ht="45.75" thickBot="1" x14ac:dyDescent="0.3">
      <c r="A36" s="41"/>
      <c r="B36" s="2" t="s">
        <v>61</v>
      </c>
      <c r="C36" s="8">
        <v>5</v>
      </c>
      <c r="D36" s="8">
        <v>0</v>
      </c>
      <c r="E36" s="8">
        <v>0</v>
      </c>
      <c r="F36" s="8">
        <v>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21">
        <v>4</v>
      </c>
      <c r="M36" s="8">
        <v>0</v>
      </c>
      <c r="N36" s="8">
        <v>0</v>
      </c>
      <c r="O36" s="8">
        <v>8</v>
      </c>
      <c r="P36" s="8">
        <v>0</v>
      </c>
      <c r="Q36" s="8">
        <v>0</v>
      </c>
      <c r="R36" s="32"/>
      <c r="S36" s="8">
        <v>0</v>
      </c>
      <c r="T36" s="8">
        <v>0</v>
      </c>
      <c r="U36" s="21">
        <v>8</v>
      </c>
      <c r="V36" s="8">
        <v>200</v>
      </c>
      <c r="W36" s="59"/>
      <c r="X36" s="36"/>
    </row>
    <row r="37" spans="1:24" s="1" customFormat="1" ht="15.75" thickBot="1" x14ac:dyDescent="0.3">
      <c r="A37" s="40" t="s">
        <v>62</v>
      </c>
      <c r="B37" s="28" t="s">
        <v>63</v>
      </c>
      <c r="C37" s="32">
        <v>15</v>
      </c>
      <c r="D37" s="32">
        <v>20</v>
      </c>
      <c r="E37" s="32">
        <v>6</v>
      </c>
      <c r="F37" s="32">
        <v>10</v>
      </c>
      <c r="G37" s="32">
        <v>0</v>
      </c>
      <c r="H37" s="32">
        <v>160</v>
      </c>
      <c r="I37" s="32">
        <v>0</v>
      </c>
      <c r="J37" s="32">
        <v>70</v>
      </c>
      <c r="K37" s="32">
        <v>30</v>
      </c>
      <c r="L37" s="24">
        <v>295</v>
      </c>
      <c r="M37" s="69" t="s">
        <v>194</v>
      </c>
      <c r="N37" s="70"/>
      <c r="O37" s="70"/>
      <c r="P37" s="70"/>
      <c r="Q37" s="70"/>
      <c r="R37" s="70"/>
      <c r="S37" s="70"/>
      <c r="T37" s="71"/>
      <c r="U37" s="24">
        <v>637</v>
      </c>
      <c r="V37" s="34">
        <f>U37/L37*100</f>
        <v>215.93220338983051</v>
      </c>
      <c r="W37" s="57">
        <f>V37*0.15+V38*0.2+V40*0.15+V41*0.2+V42*0.15</f>
        <v>64.305287360372105</v>
      </c>
      <c r="X37" s="36"/>
    </row>
    <row r="38" spans="1:24" s="1" customFormat="1" ht="15.75" thickBot="1" x14ac:dyDescent="0.3">
      <c r="A38" s="44"/>
      <c r="B38" s="28" t="s">
        <v>64</v>
      </c>
      <c r="C38" s="32">
        <v>20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24">
        <v>295</v>
      </c>
      <c r="M38" s="72"/>
      <c r="N38" s="73"/>
      <c r="O38" s="73"/>
      <c r="P38" s="73"/>
      <c r="Q38" s="73"/>
      <c r="R38" s="73"/>
      <c r="S38" s="73"/>
      <c r="T38" s="74"/>
      <c r="U38" s="24">
        <v>205</v>
      </c>
      <c r="V38" s="34">
        <f t="shared" ref="V38:V43" si="1">U38/L38*100</f>
        <v>69.491525423728817</v>
      </c>
      <c r="W38" s="58"/>
      <c r="X38" s="36"/>
    </row>
    <row r="39" spans="1:24" s="1" customFormat="1" ht="15.75" thickBot="1" x14ac:dyDescent="0.3">
      <c r="A39" s="44"/>
      <c r="B39" s="28" t="s">
        <v>65</v>
      </c>
      <c r="C39" s="32">
        <v>15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24">
        <v>21</v>
      </c>
      <c r="M39" s="72"/>
      <c r="N39" s="73"/>
      <c r="O39" s="73"/>
      <c r="P39" s="73"/>
      <c r="Q39" s="73"/>
      <c r="R39" s="73"/>
      <c r="S39" s="73"/>
      <c r="T39" s="74"/>
      <c r="U39" s="24">
        <v>21</v>
      </c>
      <c r="V39" s="34">
        <f t="shared" si="1"/>
        <v>100</v>
      </c>
      <c r="W39" s="58"/>
      <c r="X39" s="36"/>
    </row>
    <row r="40" spans="1:24" s="1" customFormat="1" ht="30.75" thickBot="1" x14ac:dyDescent="0.3">
      <c r="A40" s="44"/>
      <c r="B40" s="28" t="s">
        <v>66</v>
      </c>
      <c r="C40" s="32">
        <v>15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24">
        <v>3.7</v>
      </c>
      <c r="M40" s="72"/>
      <c r="N40" s="73"/>
      <c r="O40" s="73"/>
      <c r="P40" s="73"/>
      <c r="Q40" s="73"/>
      <c r="R40" s="73"/>
      <c r="S40" s="73"/>
      <c r="T40" s="74"/>
      <c r="U40" s="24">
        <v>2.95</v>
      </c>
      <c r="V40" s="34">
        <f t="shared" si="1"/>
        <v>79.729729729729726</v>
      </c>
      <c r="W40" s="58"/>
      <c r="X40" s="36"/>
    </row>
    <row r="41" spans="1:24" s="1" customFormat="1" ht="30.75" thickBot="1" x14ac:dyDescent="0.3">
      <c r="A41" s="44"/>
      <c r="B41" s="28" t="s">
        <v>67</v>
      </c>
      <c r="C41" s="32">
        <v>20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24">
        <v>32</v>
      </c>
      <c r="M41" s="72"/>
      <c r="N41" s="73"/>
      <c r="O41" s="73"/>
      <c r="P41" s="73"/>
      <c r="Q41" s="73"/>
      <c r="R41" s="73"/>
      <c r="S41" s="73"/>
      <c r="T41" s="74"/>
      <c r="U41" s="24">
        <v>6</v>
      </c>
      <c r="V41" s="34">
        <f t="shared" si="1"/>
        <v>18.75</v>
      </c>
      <c r="W41" s="58"/>
      <c r="X41" s="36"/>
    </row>
    <row r="42" spans="1:24" s="1" customFormat="1" ht="30.75" thickBot="1" x14ac:dyDescent="0.3">
      <c r="A42" s="41"/>
      <c r="B42" s="28" t="s">
        <v>68</v>
      </c>
      <c r="C42" s="32">
        <v>15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24">
        <v>13</v>
      </c>
      <c r="M42" s="75"/>
      <c r="N42" s="76"/>
      <c r="O42" s="76"/>
      <c r="P42" s="76"/>
      <c r="Q42" s="76"/>
      <c r="R42" s="76"/>
      <c r="S42" s="76"/>
      <c r="T42" s="77"/>
      <c r="U42" s="24">
        <v>2</v>
      </c>
      <c r="V42" s="34">
        <f t="shared" si="1"/>
        <v>15.384615384615385</v>
      </c>
      <c r="W42" s="59"/>
      <c r="X42" s="36"/>
    </row>
    <row r="43" spans="1:24" s="1" customFormat="1" ht="45.75" thickBot="1" x14ac:dyDescent="0.3">
      <c r="A43" s="5" t="s">
        <v>69</v>
      </c>
      <c r="B43" s="28" t="s">
        <v>70</v>
      </c>
      <c r="C43" s="32">
        <v>100</v>
      </c>
      <c r="D43" s="32">
        <v>2</v>
      </c>
      <c r="E43" s="32">
        <v>4</v>
      </c>
      <c r="F43" s="32">
        <v>1</v>
      </c>
      <c r="G43" s="32">
        <v>3</v>
      </c>
      <c r="H43" s="32">
        <v>3</v>
      </c>
      <c r="I43" s="32">
        <v>0</v>
      </c>
      <c r="J43" s="32">
        <v>2</v>
      </c>
      <c r="K43" s="32">
        <v>1</v>
      </c>
      <c r="L43" s="24">
        <v>16</v>
      </c>
      <c r="M43" s="32">
        <v>11</v>
      </c>
      <c r="N43" s="32">
        <v>1</v>
      </c>
      <c r="O43" s="32">
        <v>0</v>
      </c>
      <c r="P43" s="32">
        <v>1</v>
      </c>
      <c r="Q43" s="32">
        <v>1</v>
      </c>
      <c r="R43" s="32"/>
      <c r="S43" s="32">
        <v>2</v>
      </c>
      <c r="T43" s="32">
        <v>1</v>
      </c>
      <c r="U43" s="24">
        <v>17</v>
      </c>
      <c r="V43" s="34">
        <f t="shared" si="1"/>
        <v>106.25</v>
      </c>
      <c r="W43" s="2">
        <v>106.25</v>
      </c>
      <c r="X43" s="36"/>
    </row>
    <row r="44" spans="1:24" s="1" customFormat="1" ht="30.75" thickBot="1" x14ac:dyDescent="0.3">
      <c r="A44" s="40" t="s">
        <v>71</v>
      </c>
      <c r="B44" s="28" t="s">
        <v>72</v>
      </c>
      <c r="C44" s="32">
        <v>60</v>
      </c>
      <c r="D44" s="32">
        <v>3</v>
      </c>
      <c r="E44" s="32">
        <v>0</v>
      </c>
      <c r="F44" s="32">
        <v>1</v>
      </c>
      <c r="G44" s="32">
        <v>0</v>
      </c>
      <c r="H44" s="32">
        <v>2</v>
      </c>
      <c r="I44" s="32">
        <v>0</v>
      </c>
      <c r="J44" s="32">
        <v>2</v>
      </c>
      <c r="K44" s="32">
        <v>1</v>
      </c>
      <c r="L44" s="24">
        <v>9</v>
      </c>
      <c r="M44" s="69" t="s">
        <v>194</v>
      </c>
      <c r="N44" s="70"/>
      <c r="O44" s="70"/>
      <c r="P44" s="70"/>
      <c r="Q44" s="70"/>
      <c r="R44" s="70"/>
      <c r="S44" s="70"/>
      <c r="T44" s="71"/>
      <c r="U44" s="24">
        <v>7</v>
      </c>
      <c r="V44" s="32">
        <v>77.78</v>
      </c>
      <c r="W44" s="42">
        <v>46.67</v>
      </c>
      <c r="X44" s="36"/>
    </row>
    <row r="45" spans="1:24" s="1" customFormat="1" ht="30.75" thickBot="1" x14ac:dyDescent="0.3">
      <c r="A45" s="44"/>
      <c r="B45" s="28" t="s">
        <v>73</v>
      </c>
      <c r="C45" s="32">
        <v>20</v>
      </c>
      <c r="D45" s="32">
        <v>0</v>
      </c>
      <c r="E45" s="32">
        <v>0</v>
      </c>
      <c r="F45" s="32">
        <v>1</v>
      </c>
      <c r="G45" s="32">
        <v>0</v>
      </c>
      <c r="H45" s="32">
        <v>1</v>
      </c>
      <c r="I45" s="32">
        <v>0</v>
      </c>
      <c r="J45" s="32">
        <v>3</v>
      </c>
      <c r="K45" s="32">
        <v>1</v>
      </c>
      <c r="L45" s="24">
        <v>6</v>
      </c>
      <c r="M45" s="75"/>
      <c r="N45" s="76"/>
      <c r="O45" s="76"/>
      <c r="P45" s="76"/>
      <c r="Q45" s="76"/>
      <c r="R45" s="76"/>
      <c r="S45" s="76"/>
      <c r="T45" s="77"/>
      <c r="U45" s="24">
        <v>0</v>
      </c>
      <c r="V45" s="32">
        <v>0</v>
      </c>
      <c r="W45" s="45"/>
      <c r="X45" s="36"/>
    </row>
    <row r="46" spans="1:24" s="1" customFormat="1" ht="15.75" thickBot="1" x14ac:dyDescent="0.3">
      <c r="A46" s="41"/>
      <c r="B46" s="2" t="s">
        <v>74</v>
      </c>
      <c r="C46" s="8">
        <v>20</v>
      </c>
      <c r="D46" s="8">
        <v>1</v>
      </c>
      <c r="E46" s="8">
        <v>0</v>
      </c>
      <c r="F46" s="8">
        <v>4</v>
      </c>
      <c r="G46" s="8">
        <v>0</v>
      </c>
      <c r="H46" s="8">
        <v>2</v>
      </c>
      <c r="I46" s="8">
        <v>0</v>
      </c>
      <c r="J46" s="8">
        <v>2</v>
      </c>
      <c r="K46" s="8">
        <v>1</v>
      </c>
      <c r="L46" s="21">
        <v>10</v>
      </c>
      <c r="M46" s="8"/>
      <c r="N46" s="8"/>
      <c r="O46" s="8"/>
      <c r="P46" s="8"/>
      <c r="Q46" s="8"/>
      <c r="R46" s="32">
        <v>0</v>
      </c>
      <c r="S46" s="8"/>
      <c r="T46" s="8"/>
      <c r="U46" s="21">
        <v>0</v>
      </c>
      <c r="V46" s="8">
        <v>0</v>
      </c>
      <c r="W46" s="43"/>
      <c r="X46" s="36"/>
    </row>
    <row r="47" spans="1:24" s="1" customFormat="1" ht="15.75" thickBot="1" x14ac:dyDescent="0.3">
      <c r="A47" s="40" t="s">
        <v>75</v>
      </c>
      <c r="B47" s="2" t="s">
        <v>76</v>
      </c>
      <c r="C47" s="8">
        <v>15</v>
      </c>
      <c r="D47" s="8">
        <v>2</v>
      </c>
      <c r="E47" s="8">
        <v>2</v>
      </c>
      <c r="F47" s="8">
        <v>0</v>
      </c>
      <c r="G47" s="8">
        <v>3</v>
      </c>
      <c r="H47" s="8">
        <v>2</v>
      </c>
      <c r="I47" s="8">
        <v>0</v>
      </c>
      <c r="J47" s="8">
        <v>2</v>
      </c>
      <c r="K47" s="8">
        <v>2</v>
      </c>
      <c r="L47" s="21">
        <v>13</v>
      </c>
      <c r="M47" s="8">
        <v>0</v>
      </c>
      <c r="N47" s="8">
        <v>3</v>
      </c>
      <c r="O47" s="8"/>
      <c r="P47" s="8">
        <v>0</v>
      </c>
      <c r="Q47" s="8">
        <v>0</v>
      </c>
      <c r="R47" s="32"/>
      <c r="S47" s="8">
        <v>2</v>
      </c>
      <c r="T47" s="8">
        <v>2</v>
      </c>
      <c r="U47" s="21">
        <v>7</v>
      </c>
      <c r="V47" s="9">
        <f>U47/L47*100</f>
        <v>53.846153846153847</v>
      </c>
      <c r="W47" s="57">
        <f>V47*0.15+V48*0.3+V49*0.15+V50*0.2+V51*0.1+V52*0.1</f>
        <v>27.115241049443256</v>
      </c>
      <c r="X47" s="36"/>
    </row>
    <row r="48" spans="1:24" s="1" customFormat="1" ht="30.75" thickBot="1" x14ac:dyDescent="0.3">
      <c r="A48" s="44"/>
      <c r="B48" s="2" t="s">
        <v>77</v>
      </c>
      <c r="C48" s="8">
        <v>30</v>
      </c>
      <c r="D48" s="8">
        <v>0.2</v>
      </c>
      <c r="E48" s="8">
        <v>2</v>
      </c>
      <c r="F48" s="8">
        <v>0</v>
      </c>
      <c r="G48" s="8">
        <v>0.05</v>
      </c>
      <c r="H48" s="8">
        <v>0.1</v>
      </c>
      <c r="I48" s="8">
        <v>0</v>
      </c>
      <c r="J48" s="8">
        <v>0.18</v>
      </c>
      <c r="K48" s="8">
        <v>0.6</v>
      </c>
      <c r="L48" s="21">
        <v>0.52</v>
      </c>
      <c r="M48" s="8">
        <v>0</v>
      </c>
      <c r="N48" s="8">
        <v>0.11</v>
      </c>
      <c r="O48" s="8">
        <v>0</v>
      </c>
      <c r="P48" s="8">
        <v>0</v>
      </c>
      <c r="Q48" s="8">
        <v>0</v>
      </c>
      <c r="R48" s="32"/>
      <c r="S48" s="8">
        <v>0.04</v>
      </c>
      <c r="T48" s="8">
        <v>0.05</v>
      </c>
      <c r="U48" s="21">
        <v>7.0000000000000007E-2</v>
      </c>
      <c r="V48" s="9">
        <f t="shared" ref="V48:V52" si="2">U48/L48*100</f>
        <v>13.461538461538463</v>
      </c>
      <c r="W48" s="58"/>
      <c r="X48" s="36"/>
    </row>
    <row r="49" spans="1:24" s="1" customFormat="1" ht="30.75" thickBot="1" x14ac:dyDescent="0.3">
      <c r="A49" s="44"/>
      <c r="B49" s="2" t="s">
        <v>78</v>
      </c>
      <c r="C49" s="8">
        <v>15</v>
      </c>
      <c r="D49" s="8">
        <v>1000</v>
      </c>
      <c r="E49" s="8">
        <v>2</v>
      </c>
      <c r="F49" s="8">
        <v>0</v>
      </c>
      <c r="G49" s="8">
        <v>600</v>
      </c>
      <c r="H49" s="8">
        <v>400</v>
      </c>
      <c r="I49" s="8">
        <v>0</v>
      </c>
      <c r="J49" s="8">
        <v>700</v>
      </c>
      <c r="K49" s="8">
        <v>800</v>
      </c>
      <c r="L49" s="21">
        <v>3502</v>
      </c>
      <c r="M49" s="8">
        <v>0</v>
      </c>
      <c r="N49" s="8">
        <v>85</v>
      </c>
      <c r="O49" s="8"/>
      <c r="P49" s="8">
        <v>0</v>
      </c>
      <c r="Q49" s="8">
        <v>0</v>
      </c>
      <c r="R49" s="32"/>
      <c r="S49" s="8">
        <v>700</v>
      </c>
      <c r="T49" s="8">
        <v>281</v>
      </c>
      <c r="U49" s="21">
        <v>1066</v>
      </c>
      <c r="V49" s="9">
        <f t="shared" si="2"/>
        <v>30.439748715019988</v>
      </c>
      <c r="W49" s="58"/>
      <c r="X49" s="36"/>
    </row>
    <row r="50" spans="1:24" s="1" customFormat="1" ht="15.75" thickBot="1" x14ac:dyDescent="0.3">
      <c r="A50" s="44"/>
      <c r="B50" s="2" t="s">
        <v>79</v>
      </c>
      <c r="C50" s="8">
        <v>20</v>
      </c>
      <c r="D50" s="8">
        <v>10</v>
      </c>
      <c r="E50" s="8">
        <v>2</v>
      </c>
      <c r="F50" s="8">
        <v>0</v>
      </c>
      <c r="G50" s="8">
        <v>1</v>
      </c>
      <c r="H50" s="8">
        <v>6</v>
      </c>
      <c r="I50" s="8">
        <v>0</v>
      </c>
      <c r="J50" s="8">
        <v>8</v>
      </c>
      <c r="K50" s="8">
        <v>5</v>
      </c>
      <c r="L50" s="21">
        <v>32</v>
      </c>
      <c r="M50" s="8">
        <v>2</v>
      </c>
      <c r="N50" s="8">
        <v>3</v>
      </c>
      <c r="O50" s="8"/>
      <c r="P50" s="8">
        <v>1</v>
      </c>
      <c r="Q50" s="8">
        <v>0</v>
      </c>
      <c r="R50" s="32"/>
      <c r="S50" s="8">
        <v>0</v>
      </c>
      <c r="T50" s="8">
        <v>2</v>
      </c>
      <c r="U50" s="21">
        <v>8</v>
      </c>
      <c r="V50" s="9">
        <f t="shared" si="2"/>
        <v>25</v>
      </c>
      <c r="W50" s="58"/>
      <c r="X50" s="36"/>
    </row>
    <row r="51" spans="1:24" s="1" customFormat="1" ht="30.75" thickBot="1" x14ac:dyDescent="0.3">
      <c r="A51" s="44"/>
      <c r="B51" s="2" t="s">
        <v>80</v>
      </c>
      <c r="C51" s="8">
        <v>10</v>
      </c>
      <c r="D51" s="8">
        <v>0.75</v>
      </c>
      <c r="E51" s="8">
        <v>2</v>
      </c>
      <c r="F51" s="8">
        <v>0</v>
      </c>
      <c r="G51" s="8">
        <v>0.05</v>
      </c>
      <c r="H51" s="8">
        <v>0.4</v>
      </c>
      <c r="I51" s="8">
        <v>0</v>
      </c>
      <c r="J51" s="8">
        <v>2</v>
      </c>
      <c r="K51" s="8">
        <v>0.05</v>
      </c>
      <c r="L51" s="21">
        <v>0.88</v>
      </c>
      <c r="M51" s="8">
        <v>0.2</v>
      </c>
      <c r="N51" s="8">
        <v>0.11</v>
      </c>
      <c r="O51" s="8"/>
      <c r="P51" s="8">
        <v>0.05</v>
      </c>
      <c r="Q51" s="8">
        <v>0</v>
      </c>
      <c r="R51" s="32"/>
      <c r="S51" s="8">
        <v>0</v>
      </c>
      <c r="T51" s="8">
        <v>0.1</v>
      </c>
      <c r="U51" s="21">
        <v>7.0000000000000007E-2</v>
      </c>
      <c r="V51" s="9">
        <f t="shared" si="2"/>
        <v>7.9545454545454559</v>
      </c>
      <c r="W51" s="58"/>
      <c r="X51" s="36"/>
    </row>
    <row r="52" spans="1:24" s="1" customFormat="1" ht="30.75" thickBot="1" x14ac:dyDescent="0.3">
      <c r="A52" s="41"/>
      <c r="B52" s="2" t="s">
        <v>81</v>
      </c>
      <c r="C52" s="8">
        <v>10</v>
      </c>
      <c r="D52" s="8">
        <v>400</v>
      </c>
      <c r="E52" s="8">
        <v>2</v>
      </c>
      <c r="F52" s="8">
        <v>0</v>
      </c>
      <c r="G52" s="8">
        <v>400</v>
      </c>
      <c r="H52" s="8">
        <v>400</v>
      </c>
      <c r="I52" s="8">
        <v>0</v>
      </c>
      <c r="J52" s="8">
        <v>400</v>
      </c>
      <c r="K52" s="8">
        <v>500</v>
      </c>
      <c r="L52" s="21">
        <v>2102</v>
      </c>
      <c r="M52" s="8">
        <v>95</v>
      </c>
      <c r="N52" s="8">
        <v>118</v>
      </c>
      <c r="O52" s="8"/>
      <c r="P52" s="8">
        <v>78</v>
      </c>
      <c r="Q52" s="8">
        <v>0</v>
      </c>
      <c r="R52" s="32"/>
      <c r="S52" s="8">
        <v>45</v>
      </c>
      <c r="T52" s="8">
        <v>639</v>
      </c>
      <c r="U52" s="21">
        <v>975</v>
      </c>
      <c r="V52" s="9">
        <f t="shared" si="2"/>
        <v>46.384395813510942</v>
      </c>
      <c r="W52" s="59"/>
      <c r="X52" s="36"/>
    </row>
    <row r="53" spans="1:24" s="1" customFormat="1" ht="30.75" thickBot="1" x14ac:dyDescent="0.3">
      <c r="A53" s="40" t="s">
        <v>82</v>
      </c>
      <c r="B53" s="2" t="s">
        <v>83</v>
      </c>
      <c r="C53" s="8">
        <v>20</v>
      </c>
      <c r="D53" s="8">
        <v>2</v>
      </c>
      <c r="E53" s="8">
        <v>0</v>
      </c>
      <c r="F53" s="8">
        <v>1</v>
      </c>
      <c r="G53" s="8">
        <v>5</v>
      </c>
      <c r="H53" s="8">
        <v>2</v>
      </c>
      <c r="I53" s="8">
        <v>0</v>
      </c>
      <c r="J53" s="8">
        <v>5</v>
      </c>
      <c r="K53" s="8">
        <v>3</v>
      </c>
      <c r="L53" s="21">
        <v>18</v>
      </c>
      <c r="M53" s="8">
        <v>3</v>
      </c>
      <c r="N53" s="8"/>
      <c r="O53" s="8">
        <v>0</v>
      </c>
      <c r="P53" s="8">
        <v>61</v>
      </c>
      <c r="Q53" s="8">
        <v>0</v>
      </c>
      <c r="R53" s="32"/>
      <c r="S53" s="8">
        <v>1</v>
      </c>
      <c r="T53" s="8">
        <v>28</v>
      </c>
      <c r="U53" s="21">
        <v>93</v>
      </c>
      <c r="V53" s="8">
        <v>516.66999999999996</v>
      </c>
      <c r="W53" s="42">
        <v>263.33</v>
      </c>
      <c r="X53" s="36"/>
    </row>
    <row r="54" spans="1:24" s="1" customFormat="1" ht="30.75" thickBot="1" x14ac:dyDescent="0.3">
      <c r="A54" s="41"/>
      <c r="B54" s="2" t="s">
        <v>84</v>
      </c>
      <c r="C54" s="8">
        <v>80</v>
      </c>
      <c r="D54" s="8">
        <v>1</v>
      </c>
      <c r="E54" s="8">
        <v>0</v>
      </c>
      <c r="F54" s="8">
        <v>0</v>
      </c>
      <c r="G54" s="8">
        <v>2</v>
      </c>
      <c r="H54" s="8">
        <v>2</v>
      </c>
      <c r="I54" s="8">
        <v>0</v>
      </c>
      <c r="J54" s="8">
        <v>4</v>
      </c>
      <c r="K54" s="8">
        <v>1</v>
      </c>
      <c r="L54" s="21">
        <v>10</v>
      </c>
      <c r="M54" s="8">
        <v>3</v>
      </c>
      <c r="N54" s="8"/>
      <c r="O54" s="8">
        <v>0</v>
      </c>
      <c r="P54" s="8">
        <v>0</v>
      </c>
      <c r="Q54" s="8">
        <v>0</v>
      </c>
      <c r="R54" s="32"/>
      <c r="S54" s="8">
        <v>0</v>
      </c>
      <c r="T54" s="8">
        <v>17</v>
      </c>
      <c r="U54" s="21">
        <v>20</v>
      </c>
      <c r="V54" s="8">
        <v>200</v>
      </c>
      <c r="W54" s="43"/>
      <c r="X54" s="36"/>
    </row>
    <row r="55" spans="1:24" s="1" customFormat="1" ht="30.75" thickBot="1" x14ac:dyDescent="0.3">
      <c r="A55" s="40" t="s">
        <v>85</v>
      </c>
      <c r="B55" s="2" t="s">
        <v>86</v>
      </c>
      <c r="C55" s="8">
        <v>30</v>
      </c>
      <c r="D55" s="8">
        <v>0</v>
      </c>
      <c r="E55" s="8">
        <v>0</v>
      </c>
      <c r="F55" s="8">
        <v>10</v>
      </c>
      <c r="G55" s="8">
        <v>1</v>
      </c>
      <c r="H55" s="8">
        <v>15</v>
      </c>
      <c r="I55" s="8">
        <v>0</v>
      </c>
      <c r="J55" s="8">
        <v>1</v>
      </c>
      <c r="K55" s="8">
        <v>1</v>
      </c>
      <c r="L55" s="21">
        <v>28</v>
      </c>
      <c r="M55" s="8">
        <v>0</v>
      </c>
      <c r="N55" s="8"/>
      <c r="O55" s="8">
        <v>0</v>
      </c>
      <c r="P55" s="8">
        <v>0</v>
      </c>
      <c r="Q55" s="8">
        <v>0</v>
      </c>
      <c r="R55" s="32"/>
      <c r="S55" s="8"/>
      <c r="T55" s="8"/>
      <c r="U55" s="21">
        <v>0</v>
      </c>
      <c r="V55" s="8">
        <v>0</v>
      </c>
      <c r="W55" s="42">
        <v>0</v>
      </c>
      <c r="X55" s="36"/>
    </row>
    <row r="56" spans="1:24" s="1" customFormat="1" ht="30.75" thickBot="1" x14ac:dyDescent="0.3">
      <c r="A56" s="44"/>
      <c r="B56" s="2" t="s">
        <v>87</v>
      </c>
      <c r="C56" s="8">
        <v>40</v>
      </c>
      <c r="D56" s="8">
        <v>0</v>
      </c>
      <c r="E56" s="8">
        <v>0</v>
      </c>
      <c r="F56" s="8">
        <v>0</v>
      </c>
      <c r="G56" s="8">
        <v>1</v>
      </c>
      <c r="H56" s="8">
        <v>2</v>
      </c>
      <c r="I56" s="8">
        <v>0</v>
      </c>
      <c r="J56" s="8">
        <v>0</v>
      </c>
      <c r="K56" s="8">
        <v>0</v>
      </c>
      <c r="L56" s="21">
        <v>3</v>
      </c>
      <c r="M56" s="8"/>
      <c r="N56" s="8"/>
      <c r="O56" s="8">
        <v>0</v>
      </c>
      <c r="P56" s="8">
        <v>0</v>
      </c>
      <c r="Q56" s="8">
        <v>0</v>
      </c>
      <c r="R56" s="32"/>
      <c r="S56" s="8">
        <v>0</v>
      </c>
      <c r="T56" s="8">
        <v>0</v>
      </c>
      <c r="U56" s="21">
        <v>0</v>
      </c>
      <c r="V56" s="8">
        <v>0</v>
      </c>
      <c r="W56" s="45"/>
      <c r="X56" s="36"/>
    </row>
    <row r="57" spans="1:24" s="1" customFormat="1" ht="30.75" thickBot="1" x14ac:dyDescent="0.3">
      <c r="A57" s="41"/>
      <c r="B57" s="2" t="s">
        <v>88</v>
      </c>
      <c r="C57" s="8">
        <v>30</v>
      </c>
      <c r="D57" s="8">
        <v>0</v>
      </c>
      <c r="E57" s="8">
        <v>0</v>
      </c>
      <c r="F57" s="8">
        <v>5</v>
      </c>
      <c r="G57" s="8">
        <v>1</v>
      </c>
      <c r="H57" s="8">
        <v>2</v>
      </c>
      <c r="I57" s="8">
        <v>0</v>
      </c>
      <c r="J57" s="8">
        <v>3</v>
      </c>
      <c r="K57" s="8">
        <v>0</v>
      </c>
      <c r="L57" s="21">
        <v>11</v>
      </c>
      <c r="M57" s="8"/>
      <c r="N57" s="8"/>
      <c r="O57" s="8">
        <v>0</v>
      </c>
      <c r="P57" s="8">
        <v>0</v>
      </c>
      <c r="Q57" s="8">
        <v>0</v>
      </c>
      <c r="R57" s="32"/>
      <c r="S57" s="8"/>
      <c r="T57" s="8"/>
      <c r="U57" s="21">
        <v>0</v>
      </c>
      <c r="V57" s="8">
        <v>0</v>
      </c>
      <c r="W57" s="43"/>
      <c r="X57" s="36"/>
    </row>
    <row r="58" spans="1:24" s="1" customFormat="1" ht="30.75" thickBot="1" x14ac:dyDescent="0.3">
      <c r="A58" s="40" t="s">
        <v>89</v>
      </c>
      <c r="B58" s="2" t="s">
        <v>90</v>
      </c>
      <c r="C58" s="8">
        <v>40</v>
      </c>
      <c r="D58" s="8">
        <v>8</v>
      </c>
      <c r="E58" s="8">
        <v>0</v>
      </c>
      <c r="F58" s="8">
        <v>6</v>
      </c>
      <c r="G58" s="8">
        <v>0</v>
      </c>
      <c r="H58" s="8">
        <v>1.6</v>
      </c>
      <c r="I58" s="8">
        <v>0</v>
      </c>
      <c r="J58" s="8">
        <v>12</v>
      </c>
      <c r="K58" s="8">
        <v>0</v>
      </c>
      <c r="L58" s="21">
        <v>6.9</v>
      </c>
      <c r="M58" s="8"/>
      <c r="N58" s="8"/>
      <c r="O58" s="8">
        <v>4</v>
      </c>
      <c r="P58" s="8"/>
      <c r="Q58" s="8"/>
      <c r="R58" s="32"/>
      <c r="S58" s="8"/>
      <c r="T58" s="8"/>
      <c r="U58" s="21">
        <v>4</v>
      </c>
      <c r="V58" s="8">
        <v>57.97</v>
      </c>
      <c r="W58" s="42">
        <v>157.52000000000001</v>
      </c>
      <c r="X58" s="36"/>
    </row>
    <row r="59" spans="1:24" s="1" customFormat="1" ht="15.75" thickBot="1" x14ac:dyDescent="0.3">
      <c r="A59" s="41"/>
      <c r="B59" s="2" t="s">
        <v>91</v>
      </c>
      <c r="C59" s="8">
        <v>60</v>
      </c>
      <c r="D59" s="8">
        <v>0</v>
      </c>
      <c r="E59" s="8">
        <v>0</v>
      </c>
      <c r="F59" s="8">
        <v>0.8</v>
      </c>
      <c r="G59" s="8">
        <v>0</v>
      </c>
      <c r="H59" s="8">
        <v>1</v>
      </c>
      <c r="I59" s="8">
        <v>0</v>
      </c>
      <c r="J59" s="8">
        <v>0.2</v>
      </c>
      <c r="K59" s="8">
        <v>0</v>
      </c>
      <c r="L59" s="21">
        <v>0.67</v>
      </c>
      <c r="M59" s="8"/>
      <c r="N59" s="8"/>
      <c r="O59" s="8">
        <v>1.5</v>
      </c>
      <c r="P59" s="8"/>
      <c r="Q59" s="8"/>
      <c r="R59" s="32"/>
      <c r="S59" s="8"/>
      <c r="T59" s="8"/>
      <c r="U59" s="21">
        <v>1.5</v>
      </c>
      <c r="V59" s="8">
        <v>223.88</v>
      </c>
      <c r="W59" s="43"/>
      <c r="X59" s="36"/>
    </row>
    <row r="60" spans="1:24" s="1" customFormat="1" ht="15.75" thickBot="1" x14ac:dyDescent="0.3">
      <c r="A60" s="49" t="s">
        <v>92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1"/>
      <c r="X60" s="4"/>
    </row>
    <row r="61" spans="1:24" s="1" customFormat="1" ht="30.75" thickBot="1" x14ac:dyDescent="0.3">
      <c r="A61" s="40" t="s">
        <v>93</v>
      </c>
      <c r="B61" s="2" t="s">
        <v>94</v>
      </c>
      <c r="C61" s="2">
        <v>20</v>
      </c>
      <c r="D61" s="3">
        <v>8</v>
      </c>
      <c r="E61" s="3">
        <v>5</v>
      </c>
      <c r="F61" s="3">
        <v>3</v>
      </c>
      <c r="G61" s="3">
        <v>1</v>
      </c>
      <c r="H61" s="3">
        <v>12</v>
      </c>
      <c r="I61" s="3">
        <v>0</v>
      </c>
      <c r="J61" s="3">
        <v>7</v>
      </c>
      <c r="K61" s="3">
        <v>6</v>
      </c>
      <c r="L61" s="22">
        <v>42</v>
      </c>
      <c r="M61" s="2">
        <v>0</v>
      </c>
      <c r="N61" s="2">
        <v>2</v>
      </c>
      <c r="O61" s="2">
        <v>2</v>
      </c>
      <c r="P61" s="2">
        <v>0</v>
      </c>
      <c r="Q61" s="2">
        <v>2</v>
      </c>
      <c r="R61" s="28"/>
      <c r="S61" s="2">
        <v>2</v>
      </c>
      <c r="T61" s="2">
        <v>0</v>
      </c>
      <c r="U61" s="22">
        <v>8</v>
      </c>
      <c r="V61" s="2">
        <v>19.05</v>
      </c>
      <c r="W61" s="46">
        <v>22.82</v>
      </c>
      <c r="X61" s="37">
        <f>SUM(W61:W67)/5</f>
        <v>50.949999999999996</v>
      </c>
    </row>
    <row r="62" spans="1:24" s="1" customFormat="1" ht="30.75" thickBot="1" x14ac:dyDescent="0.3">
      <c r="A62" s="41"/>
      <c r="B62" s="2" t="s">
        <v>95</v>
      </c>
      <c r="C62" s="2">
        <v>80</v>
      </c>
      <c r="D62" s="3">
        <v>15</v>
      </c>
      <c r="E62" s="3">
        <v>10</v>
      </c>
      <c r="F62" s="3">
        <v>7</v>
      </c>
      <c r="G62" s="3">
        <v>2</v>
      </c>
      <c r="H62" s="3">
        <v>32</v>
      </c>
      <c r="I62" s="3">
        <v>0</v>
      </c>
      <c r="J62" s="3">
        <v>20</v>
      </c>
      <c r="K62" s="3">
        <v>15</v>
      </c>
      <c r="L62" s="22">
        <v>101</v>
      </c>
      <c r="M62" s="2">
        <v>0</v>
      </c>
      <c r="N62" s="2">
        <v>8</v>
      </c>
      <c r="O62" s="2">
        <v>1</v>
      </c>
      <c r="P62" s="2">
        <v>1</v>
      </c>
      <c r="Q62" s="2">
        <v>11</v>
      </c>
      <c r="R62" s="28"/>
      <c r="S62" s="2">
        <v>1</v>
      </c>
      <c r="T62" s="2">
        <v>2</v>
      </c>
      <c r="U62" s="22">
        <v>24</v>
      </c>
      <c r="V62" s="2">
        <v>23.76</v>
      </c>
      <c r="W62" s="47"/>
      <c r="X62" s="38"/>
    </row>
    <row r="63" spans="1:24" s="1" customFormat="1" ht="30.75" thickBot="1" x14ac:dyDescent="0.3">
      <c r="A63" s="40" t="s">
        <v>96</v>
      </c>
      <c r="B63" s="2" t="s">
        <v>97</v>
      </c>
      <c r="C63" s="2">
        <v>20</v>
      </c>
      <c r="D63" s="3">
        <v>8</v>
      </c>
      <c r="E63" s="3">
        <v>4</v>
      </c>
      <c r="F63" s="3">
        <v>2</v>
      </c>
      <c r="G63" s="3">
        <v>0</v>
      </c>
      <c r="H63" s="3">
        <v>2</v>
      </c>
      <c r="I63" s="3">
        <v>0</v>
      </c>
      <c r="J63" s="3">
        <v>1</v>
      </c>
      <c r="K63" s="3">
        <v>1</v>
      </c>
      <c r="L63" s="22">
        <v>18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8"/>
      <c r="S63" s="2">
        <v>1</v>
      </c>
      <c r="T63" s="2">
        <v>0</v>
      </c>
      <c r="U63" s="22">
        <v>1</v>
      </c>
      <c r="V63" s="2">
        <v>5.56</v>
      </c>
      <c r="W63" s="46">
        <v>37.869999999999997</v>
      </c>
      <c r="X63" s="38"/>
    </row>
    <row r="64" spans="1:24" s="1" customFormat="1" ht="30.75" thickBot="1" x14ac:dyDescent="0.3">
      <c r="A64" s="41"/>
      <c r="B64" s="2" t="s">
        <v>98</v>
      </c>
      <c r="C64" s="2">
        <v>80</v>
      </c>
      <c r="D64" s="3">
        <v>10</v>
      </c>
      <c r="E64" s="3">
        <v>4</v>
      </c>
      <c r="F64" s="3">
        <v>2</v>
      </c>
      <c r="G64" s="3">
        <v>1</v>
      </c>
      <c r="H64" s="3">
        <v>4</v>
      </c>
      <c r="I64" s="3">
        <v>0</v>
      </c>
      <c r="J64" s="3">
        <v>7</v>
      </c>
      <c r="K64" s="3">
        <v>9</v>
      </c>
      <c r="L64" s="22">
        <v>37</v>
      </c>
      <c r="M64" s="2">
        <v>0</v>
      </c>
      <c r="N64" s="2">
        <v>6</v>
      </c>
      <c r="O64" s="2">
        <v>5</v>
      </c>
      <c r="P64" s="2">
        <v>2</v>
      </c>
      <c r="Q64" s="2">
        <v>0</v>
      </c>
      <c r="R64" s="28"/>
      <c r="S64" s="2">
        <v>4</v>
      </c>
      <c r="T64" s="2">
        <v>0</v>
      </c>
      <c r="U64" s="22">
        <v>17</v>
      </c>
      <c r="V64" s="2">
        <v>45.95</v>
      </c>
      <c r="W64" s="47"/>
      <c r="X64" s="38"/>
    </row>
    <row r="65" spans="1:24" s="1" customFormat="1" ht="30.75" thickBot="1" x14ac:dyDescent="0.3">
      <c r="A65" s="5" t="s">
        <v>99</v>
      </c>
      <c r="B65" s="2" t="s">
        <v>100</v>
      </c>
      <c r="C65" s="2">
        <v>100</v>
      </c>
      <c r="D65" s="3">
        <v>25</v>
      </c>
      <c r="E65" s="3">
        <v>38</v>
      </c>
      <c r="F65" s="3">
        <v>5</v>
      </c>
      <c r="G65" s="3">
        <v>2</v>
      </c>
      <c r="H65" s="3">
        <v>16</v>
      </c>
      <c r="I65" s="3">
        <v>0</v>
      </c>
      <c r="J65" s="3">
        <v>15</v>
      </c>
      <c r="K65" s="3">
        <v>35</v>
      </c>
      <c r="L65" s="22">
        <v>136</v>
      </c>
      <c r="M65" s="2">
        <v>5</v>
      </c>
      <c r="N65" s="2">
        <v>38</v>
      </c>
      <c r="O65" s="2">
        <v>5</v>
      </c>
      <c r="P65" s="2">
        <v>0</v>
      </c>
      <c r="Q65" s="2">
        <v>23</v>
      </c>
      <c r="R65" s="28"/>
      <c r="S65" s="2">
        <v>17</v>
      </c>
      <c r="T65" s="2">
        <v>3</v>
      </c>
      <c r="U65" s="22">
        <v>91</v>
      </c>
      <c r="V65" s="2">
        <v>66.91</v>
      </c>
      <c r="W65" s="16">
        <v>66.91</v>
      </c>
      <c r="X65" s="38"/>
    </row>
    <row r="66" spans="1:24" s="1" customFormat="1" ht="30.75" thickBot="1" x14ac:dyDescent="0.3">
      <c r="A66" s="5" t="s">
        <v>101</v>
      </c>
      <c r="B66" s="2" t="s">
        <v>102</v>
      </c>
      <c r="C66" s="2">
        <v>100</v>
      </c>
      <c r="D66" s="3">
        <v>3</v>
      </c>
      <c r="E66" s="3">
        <v>4</v>
      </c>
      <c r="F66" s="3">
        <v>1</v>
      </c>
      <c r="G66" s="3">
        <v>0</v>
      </c>
      <c r="H66" s="3">
        <v>1</v>
      </c>
      <c r="I66" s="3">
        <v>0</v>
      </c>
      <c r="J66" s="3">
        <v>2</v>
      </c>
      <c r="K66" s="3">
        <v>1</v>
      </c>
      <c r="L66" s="22">
        <v>12</v>
      </c>
      <c r="M66" s="2">
        <v>3</v>
      </c>
      <c r="N66" s="2">
        <v>0</v>
      </c>
      <c r="O66" s="2">
        <v>0</v>
      </c>
      <c r="P66" s="2">
        <v>0</v>
      </c>
      <c r="Q66" s="2">
        <v>0</v>
      </c>
      <c r="R66" s="28"/>
      <c r="S66" s="2">
        <v>8</v>
      </c>
      <c r="T66" s="2">
        <v>0</v>
      </c>
      <c r="U66" s="22">
        <v>11</v>
      </c>
      <c r="V66" s="2">
        <v>91.67</v>
      </c>
      <c r="W66" s="16">
        <v>91.67</v>
      </c>
      <c r="X66" s="38"/>
    </row>
    <row r="67" spans="1:24" s="1" customFormat="1" ht="30.75" thickBot="1" x14ac:dyDescent="0.3">
      <c r="A67" s="5" t="s">
        <v>103</v>
      </c>
      <c r="B67" s="2" t="s">
        <v>104</v>
      </c>
      <c r="C67" s="2">
        <v>100</v>
      </c>
      <c r="D67" s="3">
        <v>60</v>
      </c>
      <c r="E67" s="3">
        <v>30</v>
      </c>
      <c r="F67" s="3">
        <v>4</v>
      </c>
      <c r="G67" s="3">
        <v>16</v>
      </c>
      <c r="H67" s="3">
        <v>65</v>
      </c>
      <c r="I67" s="3">
        <v>0</v>
      </c>
      <c r="J67" s="3">
        <v>60</v>
      </c>
      <c r="K67" s="3">
        <v>75</v>
      </c>
      <c r="L67" s="22">
        <v>310</v>
      </c>
      <c r="M67" s="2">
        <v>24</v>
      </c>
      <c r="N67" s="2">
        <v>36</v>
      </c>
      <c r="O67" s="2">
        <v>5</v>
      </c>
      <c r="P67" s="2">
        <v>3</v>
      </c>
      <c r="Q67" s="2">
        <v>15</v>
      </c>
      <c r="R67" s="28"/>
      <c r="S67" s="2">
        <v>16</v>
      </c>
      <c r="T67" s="2">
        <v>11</v>
      </c>
      <c r="U67" s="22">
        <v>110</v>
      </c>
      <c r="V67" s="2">
        <v>35.479999999999997</v>
      </c>
      <c r="W67" s="16">
        <v>35.479999999999997</v>
      </c>
      <c r="X67" s="39"/>
    </row>
    <row r="68" spans="1:24" s="1" customFormat="1" ht="15.75" thickBot="1" x14ac:dyDescent="0.3">
      <c r="A68" s="49" t="s">
        <v>105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1"/>
      <c r="X68" s="4"/>
    </row>
    <row r="69" spans="1:24" s="1" customFormat="1" ht="45.75" thickBot="1" x14ac:dyDescent="0.3">
      <c r="A69" s="40" t="s">
        <v>106</v>
      </c>
      <c r="B69" s="2" t="s">
        <v>107</v>
      </c>
      <c r="C69" s="2">
        <v>20</v>
      </c>
      <c r="D69" s="3">
        <v>4</v>
      </c>
      <c r="E69" s="3">
        <v>4</v>
      </c>
      <c r="F69" s="3">
        <v>25</v>
      </c>
      <c r="G69" s="3">
        <v>4</v>
      </c>
      <c r="H69" s="3">
        <v>14</v>
      </c>
      <c r="I69" s="3">
        <v>0</v>
      </c>
      <c r="J69" s="3">
        <v>12</v>
      </c>
      <c r="K69" s="3">
        <v>3</v>
      </c>
      <c r="L69" s="22">
        <v>9.43</v>
      </c>
      <c r="M69" s="2">
        <v>10</v>
      </c>
      <c r="N69" s="2">
        <v>9</v>
      </c>
      <c r="O69" s="2">
        <v>25</v>
      </c>
      <c r="P69" s="2">
        <v>1.28</v>
      </c>
      <c r="Q69" s="2">
        <v>12</v>
      </c>
      <c r="R69" s="28"/>
      <c r="S69" s="2">
        <v>7</v>
      </c>
      <c r="T69" s="2">
        <v>24</v>
      </c>
      <c r="U69" s="22">
        <v>12.61</v>
      </c>
      <c r="V69" s="2">
        <v>133.72</v>
      </c>
      <c r="W69" s="46">
        <v>102.46</v>
      </c>
      <c r="X69" s="78">
        <f>SUM(W69:W94)/8</f>
        <v>76.602651376401369</v>
      </c>
    </row>
    <row r="70" spans="1:24" s="1" customFormat="1" ht="30.75" thickBot="1" x14ac:dyDescent="0.3">
      <c r="A70" s="44"/>
      <c r="B70" s="2" t="s">
        <v>108</v>
      </c>
      <c r="C70" s="2">
        <v>30</v>
      </c>
      <c r="D70" s="3">
        <v>18</v>
      </c>
      <c r="E70" s="3">
        <v>25</v>
      </c>
      <c r="F70" s="3">
        <v>70</v>
      </c>
      <c r="G70" s="3">
        <v>3</v>
      </c>
      <c r="H70" s="3">
        <v>38</v>
      </c>
      <c r="I70" s="3">
        <v>0</v>
      </c>
      <c r="J70" s="3">
        <v>10</v>
      </c>
      <c r="K70" s="3">
        <v>3</v>
      </c>
      <c r="L70" s="22">
        <v>23.86</v>
      </c>
      <c r="M70" s="2">
        <v>23.3</v>
      </c>
      <c r="N70" s="2">
        <v>38</v>
      </c>
      <c r="O70" s="2">
        <v>70</v>
      </c>
      <c r="P70" s="2">
        <v>4.59</v>
      </c>
      <c r="Q70" s="2">
        <v>35</v>
      </c>
      <c r="R70" s="28"/>
      <c r="S70" s="2">
        <v>10</v>
      </c>
      <c r="T70" s="2">
        <v>3</v>
      </c>
      <c r="U70" s="22">
        <v>26.27</v>
      </c>
      <c r="V70" s="2">
        <v>110.1</v>
      </c>
      <c r="W70" s="48"/>
      <c r="X70" s="79"/>
    </row>
    <row r="71" spans="1:24" s="1" customFormat="1" ht="30.75" thickBot="1" x14ac:dyDescent="0.3">
      <c r="A71" s="44"/>
      <c r="B71" s="2" t="s">
        <v>109</v>
      </c>
      <c r="C71" s="2">
        <v>20</v>
      </c>
      <c r="D71" s="3">
        <v>10</v>
      </c>
      <c r="E71" s="3">
        <v>6</v>
      </c>
      <c r="F71" s="3">
        <v>28</v>
      </c>
      <c r="G71" s="3">
        <v>8</v>
      </c>
      <c r="H71" s="3">
        <v>6</v>
      </c>
      <c r="I71" s="3">
        <v>0</v>
      </c>
      <c r="J71" s="3">
        <v>9</v>
      </c>
      <c r="K71" s="3">
        <v>1</v>
      </c>
      <c r="L71" s="22">
        <v>68</v>
      </c>
      <c r="M71" s="2">
        <v>26</v>
      </c>
      <c r="N71" s="2">
        <v>12</v>
      </c>
      <c r="O71" s="2">
        <v>26</v>
      </c>
      <c r="P71" s="2">
        <v>19</v>
      </c>
      <c r="Q71" s="2">
        <v>3</v>
      </c>
      <c r="R71" s="28"/>
      <c r="S71" s="2">
        <v>9</v>
      </c>
      <c r="T71" s="2">
        <v>1</v>
      </c>
      <c r="U71" s="22">
        <v>96</v>
      </c>
      <c r="V71" s="2">
        <v>141.18</v>
      </c>
      <c r="W71" s="48"/>
      <c r="X71" s="79"/>
    </row>
    <row r="72" spans="1:24" s="1" customFormat="1" ht="30.75" thickBot="1" x14ac:dyDescent="0.3">
      <c r="A72" s="41"/>
      <c r="B72" s="2" t="s">
        <v>110</v>
      </c>
      <c r="C72" s="2">
        <v>20</v>
      </c>
      <c r="D72" s="3">
        <v>40</v>
      </c>
      <c r="E72" s="3">
        <v>20</v>
      </c>
      <c r="F72" s="3">
        <v>40</v>
      </c>
      <c r="G72" s="3">
        <v>20</v>
      </c>
      <c r="H72" s="3">
        <v>38</v>
      </c>
      <c r="I72" s="3">
        <v>0</v>
      </c>
      <c r="J72" s="3">
        <v>55</v>
      </c>
      <c r="K72" s="3">
        <v>30</v>
      </c>
      <c r="L72" s="22">
        <v>34.71</v>
      </c>
      <c r="M72" s="2">
        <v>25</v>
      </c>
      <c r="N72" s="2">
        <v>27</v>
      </c>
      <c r="O72" s="2">
        <v>40</v>
      </c>
      <c r="P72" s="2">
        <v>21.92</v>
      </c>
      <c r="Q72" s="2">
        <v>22</v>
      </c>
      <c r="R72" s="28"/>
      <c r="S72" s="2">
        <v>15</v>
      </c>
      <c r="T72" s="2">
        <v>24.6</v>
      </c>
      <c r="U72" s="22">
        <v>25.07</v>
      </c>
      <c r="V72" s="2">
        <v>72.23</v>
      </c>
      <c r="W72" s="47"/>
      <c r="X72" s="79"/>
    </row>
    <row r="73" spans="1:24" s="1" customFormat="1" ht="15.75" thickBot="1" x14ac:dyDescent="0.3">
      <c r="A73" s="40" t="s">
        <v>111</v>
      </c>
      <c r="B73" s="25" t="s">
        <v>112</v>
      </c>
      <c r="C73" s="25">
        <v>10</v>
      </c>
      <c r="D73" s="26">
        <v>0</v>
      </c>
      <c r="E73" s="26">
        <v>0</v>
      </c>
      <c r="F73" s="26">
        <v>0</v>
      </c>
      <c r="G73" s="26">
        <v>8</v>
      </c>
      <c r="H73" s="26">
        <v>0</v>
      </c>
      <c r="I73" s="26">
        <v>0</v>
      </c>
      <c r="J73" s="26">
        <v>0</v>
      </c>
      <c r="K73" s="26">
        <v>0</v>
      </c>
      <c r="L73" s="25">
        <v>26</v>
      </c>
      <c r="M73" s="25"/>
      <c r="N73" s="25"/>
      <c r="O73" s="25"/>
      <c r="P73" s="25">
        <v>6</v>
      </c>
      <c r="Q73" s="25"/>
      <c r="R73" s="25"/>
      <c r="S73" s="25"/>
      <c r="T73" s="25">
        <v>10</v>
      </c>
      <c r="U73" s="25">
        <v>16</v>
      </c>
      <c r="V73" s="27">
        <f>U73/26*100</f>
        <v>61.53846153846154</v>
      </c>
      <c r="W73" s="54">
        <f>V73*0.1+V74*0.2+V75*0.1+V76*0.1</f>
        <v>30.29020979020979</v>
      </c>
      <c r="X73" s="79"/>
    </row>
    <row r="74" spans="1:24" s="1" customFormat="1" ht="15.75" thickBot="1" x14ac:dyDescent="0.3">
      <c r="A74" s="44"/>
      <c r="B74" s="25" t="s">
        <v>113</v>
      </c>
      <c r="C74" s="25">
        <v>20</v>
      </c>
      <c r="D74" s="26">
        <v>6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5">
        <v>22</v>
      </c>
      <c r="M74" s="25">
        <v>3</v>
      </c>
      <c r="N74" s="25">
        <v>5</v>
      </c>
      <c r="O74" s="25"/>
      <c r="P74" s="25"/>
      <c r="Q74" s="25">
        <v>4</v>
      </c>
      <c r="R74" s="25"/>
      <c r="S74" s="25">
        <v>3</v>
      </c>
      <c r="T74" s="25"/>
      <c r="U74" s="25">
        <v>15</v>
      </c>
      <c r="V74" s="27">
        <f>U74/L74*100</f>
        <v>68.181818181818173</v>
      </c>
      <c r="W74" s="55"/>
      <c r="X74" s="79"/>
    </row>
    <row r="75" spans="1:24" s="1" customFormat="1" ht="15.75" thickBot="1" x14ac:dyDescent="0.3">
      <c r="A75" s="44"/>
      <c r="B75" s="25" t="s">
        <v>114</v>
      </c>
      <c r="C75" s="25">
        <v>10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5">
        <v>20</v>
      </c>
      <c r="M75" s="25"/>
      <c r="N75" s="25"/>
      <c r="O75" s="25">
        <v>13</v>
      </c>
      <c r="P75" s="25"/>
      <c r="Q75" s="25"/>
      <c r="R75" s="25"/>
      <c r="S75" s="25"/>
      <c r="T75" s="25"/>
      <c r="U75" s="25">
        <v>13</v>
      </c>
      <c r="V75" s="27">
        <f>U75/L75*100</f>
        <v>65</v>
      </c>
      <c r="W75" s="55"/>
      <c r="X75" s="79"/>
    </row>
    <row r="76" spans="1:24" s="1" customFormat="1" ht="15.75" thickBot="1" x14ac:dyDescent="0.3">
      <c r="A76" s="44"/>
      <c r="B76" s="25" t="s">
        <v>115</v>
      </c>
      <c r="C76" s="25">
        <v>10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5">
        <v>5</v>
      </c>
      <c r="M76" s="25"/>
      <c r="N76" s="25"/>
      <c r="O76" s="25">
        <v>2</v>
      </c>
      <c r="P76" s="25"/>
      <c r="Q76" s="25"/>
      <c r="R76" s="25"/>
      <c r="S76" s="25"/>
      <c r="T76" s="25"/>
      <c r="U76" s="25">
        <v>2</v>
      </c>
      <c r="V76" s="27">
        <f t="shared" ref="V76:V79" si="3">U76/L76*100</f>
        <v>40</v>
      </c>
      <c r="W76" s="55"/>
      <c r="X76" s="79"/>
    </row>
    <row r="77" spans="1:24" s="1" customFormat="1" ht="30.75" thickBot="1" x14ac:dyDescent="0.3">
      <c r="A77" s="44"/>
      <c r="B77" s="25" t="s">
        <v>116</v>
      </c>
      <c r="C77" s="25">
        <v>10</v>
      </c>
      <c r="D77" s="26">
        <v>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5">
        <v>2</v>
      </c>
      <c r="M77" s="25"/>
      <c r="N77" s="25"/>
      <c r="O77" s="25"/>
      <c r="P77" s="25"/>
      <c r="Q77" s="25"/>
      <c r="R77" s="25"/>
      <c r="S77" s="25"/>
      <c r="T77" s="25"/>
      <c r="U77" s="25">
        <v>0</v>
      </c>
      <c r="V77" s="27">
        <f t="shared" si="3"/>
        <v>0</v>
      </c>
      <c r="W77" s="55"/>
      <c r="X77" s="79"/>
    </row>
    <row r="78" spans="1:24" s="1" customFormat="1" ht="30.75" thickBot="1" x14ac:dyDescent="0.3">
      <c r="A78" s="44"/>
      <c r="B78" s="25" t="s">
        <v>117</v>
      </c>
      <c r="C78" s="25">
        <v>10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5">
        <v>0</v>
      </c>
      <c r="M78" s="25"/>
      <c r="N78" s="25"/>
      <c r="O78" s="25"/>
      <c r="P78" s="25"/>
      <c r="Q78" s="25"/>
      <c r="R78" s="25"/>
      <c r="S78" s="25"/>
      <c r="T78" s="25"/>
      <c r="U78" s="25">
        <v>0</v>
      </c>
      <c r="V78" s="27" t="s">
        <v>193</v>
      </c>
      <c r="W78" s="55"/>
      <c r="X78" s="79"/>
    </row>
    <row r="79" spans="1:24" s="1" customFormat="1" ht="15.75" thickBot="1" x14ac:dyDescent="0.3">
      <c r="A79" s="41"/>
      <c r="B79" s="28" t="s">
        <v>118</v>
      </c>
      <c r="C79" s="28">
        <v>20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0</v>
      </c>
      <c r="L79" s="28">
        <v>1</v>
      </c>
      <c r="M79" s="28"/>
      <c r="N79" s="28"/>
      <c r="O79" s="28"/>
      <c r="P79" s="28"/>
      <c r="Q79" s="28"/>
      <c r="R79" s="28"/>
      <c r="S79" s="28"/>
      <c r="T79" s="28"/>
      <c r="U79" s="28">
        <v>0</v>
      </c>
      <c r="V79" s="27">
        <f t="shared" si="3"/>
        <v>0</v>
      </c>
      <c r="W79" s="56"/>
      <c r="X79" s="79"/>
    </row>
    <row r="80" spans="1:24" s="1" customFormat="1" ht="15.75" thickBot="1" x14ac:dyDescent="0.3">
      <c r="A80" s="40" t="s">
        <v>119</v>
      </c>
      <c r="B80" s="28" t="s">
        <v>120</v>
      </c>
      <c r="C80" s="28">
        <v>20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35</v>
      </c>
      <c r="J80" s="29">
        <v>55</v>
      </c>
      <c r="K80" s="29">
        <v>700</v>
      </c>
      <c r="L80" s="28">
        <v>35</v>
      </c>
      <c r="M80" s="28"/>
      <c r="N80" s="28"/>
      <c r="O80" s="28"/>
      <c r="P80" s="28"/>
      <c r="Q80" s="28"/>
      <c r="R80" s="28">
        <v>22</v>
      </c>
      <c r="S80" s="28"/>
      <c r="T80" s="28"/>
      <c r="U80" s="28">
        <v>22</v>
      </c>
      <c r="V80" s="30">
        <f>U80/L80*100</f>
        <v>62.857142857142854</v>
      </c>
      <c r="W80" s="54">
        <f>V80*0.2+V81*0.2+V82*0.2+V83*0.4</f>
        <v>25.321001221001222</v>
      </c>
      <c r="X80" s="79"/>
    </row>
    <row r="81" spans="1:24" s="1" customFormat="1" ht="15.75" thickBot="1" x14ac:dyDescent="0.3">
      <c r="A81" s="44"/>
      <c r="B81" s="28" t="s">
        <v>121</v>
      </c>
      <c r="C81" s="28">
        <v>20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52</v>
      </c>
      <c r="J81" s="29">
        <v>0</v>
      </c>
      <c r="K81" s="29">
        <v>0</v>
      </c>
      <c r="L81" s="28">
        <v>52</v>
      </c>
      <c r="M81" s="28"/>
      <c r="N81" s="28"/>
      <c r="O81" s="28"/>
      <c r="P81" s="28"/>
      <c r="Q81" s="28"/>
      <c r="R81" s="28">
        <v>22.98</v>
      </c>
      <c r="S81" s="28"/>
      <c r="T81" s="28"/>
      <c r="U81" s="28">
        <v>22.98</v>
      </c>
      <c r="V81" s="30">
        <f t="shared" ref="V81:V83" si="4">U81/L81*100</f>
        <v>44.192307692307693</v>
      </c>
      <c r="W81" s="55"/>
      <c r="X81" s="79"/>
    </row>
    <row r="82" spans="1:24" s="1" customFormat="1" ht="30.75" thickBot="1" x14ac:dyDescent="0.3">
      <c r="A82" s="44"/>
      <c r="B82" s="28" t="s">
        <v>122</v>
      </c>
      <c r="C82" s="28">
        <v>20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9</v>
      </c>
      <c r="J82" s="29">
        <v>0</v>
      </c>
      <c r="K82" s="29">
        <v>0</v>
      </c>
      <c r="L82" s="28">
        <v>9</v>
      </c>
      <c r="M82" s="28"/>
      <c r="N82" s="28"/>
      <c r="O82" s="28"/>
      <c r="P82" s="28"/>
      <c r="Q82" s="28"/>
      <c r="R82" s="28">
        <v>1.31</v>
      </c>
      <c r="S82" s="28"/>
      <c r="T82" s="28"/>
      <c r="U82" s="28">
        <v>1.31</v>
      </c>
      <c r="V82" s="30">
        <f t="shared" si="4"/>
        <v>14.555555555555555</v>
      </c>
      <c r="W82" s="55"/>
      <c r="X82" s="79"/>
    </row>
    <row r="83" spans="1:24" s="1" customFormat="1" ht="15.75" thickBot="1" x14ac:dyDescent="0.3">
      <c r="A83" s="41"/>
      <c r="B83" s="28" t="s">
        <v>123</v>
      </c>
      <c r="C83" s="28">
        <v>40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4</v>
      </c>
      <c r="J83" s="29">
        <v>0</v>
      </c>
      <c r="K83" s="29">
        <v>0</v>
      </c>
      <c r="L83" s="28">
        <v>4</v>
      </c>
      <c r="M83" s="28"/>
      <c r="N83" s="28"/>
      <c r="O83" s="28"/>
      <c r="P83" s="28"/>
      <c r="Q83" s="28"/>
      <c r="R83" s="28">
        <v>0.1</v>
      </c>
      <c r="S83" s="28"/>
      <c r="T83" s="28"/>
      <c r="U83" s="28">
        <v>0.1</v>
      </c>
      <c r="V83" s="30">
        <f t="shared" si="4"/>
        <v>2.5</v>
      </c>
      <c r="W83" s="56"/>
      <c r="X83" s="79"/>
    </row>
    <row r="84" spans="1:24" s="1" customFormat="1" ht="60.75" thickBot="1" x14ac:dyDescent="0.3">
      <c r="A84" s="5" t="s">
        <v>124</v>
      </c>
      <c r="B84" s="2" t="s">
        <v>125</v>
      </c>
      <c r="C84" s="2">
        <v>100</v>
      </c>
      <c r="D84" s="8">
        <v>1</v>
      </c>
      <c r="E84" s="8">
        <v>1</v>
      </c>
      <c r="F84" s="8">
        <v>1</v>
      </c>
      <c r="G84" s="8">
        <v>1</v>
      </c>
      <c r="H84" s="8">
        <v>1</v>
      </c>
      <c r="I84" s="8" t="s">
        <v>193</v>
      </c>
      <c r="J84" s="8">
        <v>1</v>
      </c>
      <c r="K84" s="8">
        <v>1</v>
      </c>
      <c r="L84" s="21">
        <v>1</v>
      </c>
      <c r="M84" s="8">
        <v>1</v>
      </c>
      <c r="N84" s="8">
        <v>1</v>
      </c>
      <c r="O84" s="8">
        <v>1</v>
      </c>
      <c r="P84" s="8">
        <v>1</v>
      </c>
      <c r="Q84" s="8">
        <v>1</v>
      </c>
      <c r="R84" s="32"/>
      <c r="S84" s="8">
        <v>1</v>
      </c>
      <c r="T84" s="8">
        <v>1</v>
      </c>
      <c r="U84" s="21">
        <v>1</v>
      </c>
      <c r="V84" s="8">
        <v>100</v>
      </c>
      <c r="W84" s="16">
        <v>100</v>
      </c>
      <c r="X84" s="79"/>
    </row>
    <row r="85" spans="1:24" s="1" customFormat="1" ht="30.75" thickBot="1" x14ac:dyDescent="0.3">
      <c r="A85" s="40" t="s">
        <v>126</v>
      </c>
      <c r="B85" s="2" t="s">
        <v>127</v>
      </c>
      <c r="C85" s="2">
        <v>60</v>
      </c>
      <c r="D85" s="3">
        <v>5</v>
      </c>
      <c r="E85" s="3">
        <v>10</v>
      </c>
      <c r="F85" s="3">
        <v>0</v>
      </c>
      <c r="G85" s="3">
        <v>4</v>
      </c>
      <c r="H85" s="3">
        <v>10</v>
      </c>
      <c r="I85" s="3">
        <v>0</v>
      </c>
      <c r="J85" s="3">
        <v>30</v>
      </c>
      <c r="K85" s="3">
        <v>32</v>
      </c>
      <c r="L85" s="22">
        <v>91</v>
      </c>
      <c r="M85" s="2">
        <v>0</v>
      </c>
      <c r="N85" s="2">
        <v>6</v>
      </c>
      <c r="O85" s="2"/>
      <c r="P85" s="2">
        <v>0</v>
      </c>
      <c r="Q85" s="2">
        <v>2</v>
      </c>
      <c r="R85" s="28"/>
      <c r="S85" s="2">
        <v>10</v>
      </c>
      <c r="T85" s="2"/>
      <c r="U85" s="22">
        <v>18</v>
      </c>
      <c r="V85" s="2">
        <v>19.78</v>
      </c>
      <c r="W85" s="46">
        <v>13.07</v>
      </c>
      <c r="X85" s="79"/>
    </row>
    <row r="86" spans="1:24" s="1" customFormat="1" ht="15.75" thickBot="1" x14ac:dyDescent="0.3">
      <c r="A86" s="41"/>
      <c r="B86" s="2" t="s">
        <v>128</v>
      </c>
      <c r="C86" s="2">
        <v>40</v>
      </c>
      <c r="D86" s="3">
        <v>10</v>
      </c>
      <c r="E86" s="3">
        <v>12</v>
      </c>
      <c r="F86" s="3">
        <v>0</v>
      </c>
      <c r="G86" s="3">
        <v>0</v>
      </c>
      <c r="H86" s="3">
        <v>20</v>
      </c>
      <c r="I86" s="3">
        <v>0</v>
      </c>
      <c r="J86" s="3">
        <v>25</v>
      </c>
      <c r="K86" s="3">
        <v>0</v>
      </c>
      <c r="L86" s="22">
        <v>67</v>
      </c>
      <c r="M86" s="2">
        <v>0</v>
      </c>
      <c r="N86" s="2">
        <v>1</v>
      </c>
      <c r="O86" s="2">
        <v>0</v>
      </c>
      <c r="P86" s="2">
        <v>0</v>
      </c>
      <c r="Q86" s="2">
        <v>1</v>
      </c>
      <c r="R86" s="28"/>
      <c r="S86" s="2">
        <v>0</v>
      </c>
      <c r="T86" s="2">
        <v>0</v>
      </c>
      <c r="U86" s="22">
        <v>2</v>
      </c>
      <c r="V86" s="2">
        <v>2.99</v>
      </c>
      <c r="W86" s="47"/>
      <c r="X86" s="79"/>
    </row>
    <row r="87" spans="1:24" s="1" customFormat="1" ht="30.75" thickBot="1" x14ac:dyDescent="0.3">
      <c r="A87" s="40" t="s">
        <v>129</v>
      </c>
      <c r="B87" s="2" t="s">
        <v>130</v>
      </c>
      <c r="C87" s="2">
        <v>20</v>
      </c>
      <c r="D87" s="3">
        <v>90</v>
      </c>
      <c r="E87" s="3">
        <v>80</v>
      </c>
      <c r="F87" s="3">
        <v>76</v>
      </c>
      <c r="G87" s="3">
        <v>80</v>
      </c>
      <c r="H87" s="3">
        <v>88</v>
      </c>
      <c r="I87" s="3">
        <v>0</v>
      </c>
      <c r="J87" s="3">
        <v>89</v>
      </c>
      <c r="K87" s="3">
        <v>85</v>
      </c>
      <c r="L87" s="22">
        <v>84</v>
      </c>
      <c r="M87" s="2">
        <v>65</v>
      </c>
      <c r="N87" s="2">
        <v>80</v>
      </c>
      <c r="O87" s="2">
        <v>75</v>
      </c>
      <c r="P87" s="2">
        <v>59.93</v>
      </c>
      <c r="Q87" s="2">
        <v>70</v>
      </c>
      <c r="R87" s="28"/>
      <c r="S87" s="2">
        <v>70</v>
      </c>
      <c r="T87" s="2">
        <v>69.400000000000006</v>
      </c>
      <c r="U87" s="22">
        <v>69.900000000000006</v>
      </c>
      <c r="V87" s="2">
        <v>83.21</v>
      </c>
      <c r="W87" s="46">
        <v>91.76</v>
      </c>
      <c r="X87" s="79"/>
    </row>
    <row r="88" spans="1:24" s="1" customFormat="1" ht="30.75" thickBot="1" x14ac:dyDescent="0.3">
      <c r="A88" s="44"/>
      <c r="B88" s="2" t="s">
        <v>131</v>
      </c>
      <c r="C88" s="2">
        <v>60</v>
      </c>
      <c r="D88" s="3">
        <v>90</v>
      </c>
      <c r="E88" s="3">
        <v>85</v>
      </c>
      <c r="F88" s="3">
        <v>89</v>
      </c>
      <c r="G88" s="3">
        <v>90</v>
      </c>
      <c r="H88" s="3">
        <v>90</v>
      </c>
      <c r="I88" s="3">
        <v>0</v>
      </c>
      <c r="J88" s="3">
        <v>95</v>
      </c>
      <c r="K88" s="3">
        <v>90</v>
      </c>
      <c r="L88" s="22">
        <v>89.86</v>
      </c>
      <c r="M88" s="2">
        <v>83</v>
      </c>
      <c r="N88" s="2">
        <v>80</v>
      </c>
      <c r="O88" s="2">
        <v>89</v>
      </c>
      <c r="P88" s="2">
        <v>84.23</v>
      </c>
      <c r="Q88" s="2">
        <v>80</v>
      </c>
      <c r="R88" s="28"/>
      <c r="S88" s="2">
        <v>82</v>
      </c>
      <c r="T88" s="2">
        <v>85.2</v>
      </c>
      <c r="U88" s="22">
        <v>83.35</v>
      </c>
      <c r="V88" s="2">
        <v>92.76</v>
      </c>
      <c r="W88" s="48"/>
      <c r="X88" s="79"/>
    </row>
    <row r="89" spans="1:24" s="1" customFormat="1" ht="30.75" thickBot="1" x14ac:dyDescent="0.3">
      <c r="A89" s="41"/>
      <c r="B89" s="2" t="s">
        <v>132</v>
      </c>
      <c r="C89" s="2">
        <v>20</v>
      </c>
      <c r="D89" s="3">
        <v>85</v>
      </c>
      <c r="E89" s="3">
        <v>70</v>
      </c>
      <c r="F89" s="3">
        <v>85</v>
      </c>
      <c r="G89" s="3">
        <v>90</v>
      </c>
      <c r="H89" s="3">
        <v>90</v>
      </c>
      <c r="I89" s="3">
        <v>0</v>
      </c>
      <c r="J89" s="3">
        <v>93</v>
      </c>
      <c r="K89" s="3">
        <v>95</v>
      </c>
      <c r="L89" s="22">
        <v>86.86</v>
      </c>
      <c r="M89" s="2">
        <v>91</v>
      </c>
      <c r="N89" s="2">
        <v>70</v>
      </c>
      <c r="O89" s="2">
        <v>80</v>
      </c>
      <c r="P89" s="2">
        <v>0</v>
      </c>
      <c r="Q89" s="2">
        <v>85</v>
      </c>
      <c r="R89" s="28"/>
      <c r="S89" s="2">
        <v>89</v>
      </c>
      <c r="T89" s="2">
        <v>92</v>
      </c>
      <c r="U89" s="22">
        <v>84.5</v>
      </c>
      <c r="V89" s="2">
        <v>97.28</v>
      </c>
      <c r="W89" s="47"/>
      <c r="X89" s="79"/>
    </row>
    <row r="90" spans="1:24" s="1" customFormat="1" ht="30.75" thickBot="1" x14ac:dyDescent="0.3">
      <c r="A90" s="40" t="s">
        <v>133</v>
      </c>
      <c r="B90" s="2" t="s">
        <v>134</v>
      </c>
      <c r="C90" s="2">
        <v>80</v>
      </c>
      <c r="D90" s="3">
        <v>3</v>
      </c>
      <c r="E90" s="3">
        <v>5</v>
      </c>
      <c r="F90" s="3">
        <v>3</v>
      </c>
      <c r="G90" s="3">
        <v>6</v>
      </c>
      <c r="H90" s="3">
        <v>0</v>
      </c>
      <c r="I90" s="3">
        <v>0</v>
      </c>
      <c r="J90" s="3">
        <v>8</v>
      </c>
      <c r="K90" s="3">
        <v>4</v>
      </c>
      <c r="L90" s="22">
        <v>29</v>
      </c>
      <c r="M90" s="2">
        <v>5</v>
      </c>
      <c r="N90" s="2">
        <v>7</v>
      </c>
      <c r="O90" s="2">
        <v>4</v>
      </c>
      <c r="P90" s="2">
        <v>6</v>
      </c>
      <c r="Q90" s="2"/>
      <c r="R90" s="28"/>
      <c r="S90" s="2">
        <v>8</v>
      </c>
      <c r="T90" s="2">
        <v>4</v>
      </c>
      <c r="U90" s="22">
        <v>34</v>
      </c>
      <c r="V90" s="2">
        <v>117.24</v>
      </c>
      <c r="W90" s="46">
        <v>111.33</v>
      </c>
      <c r="X90" s="79"/>
    </row>
    <row r="91" spans="1:24" s="1" customFormat="1" ht="45.75" thickBot="1" x14ac:dyDescent="0.3">
      <c r="A91" s="41"/>
      <c r="B91" s="2" t="s">
        <v>135</v>
      </c>
      <c r="C91" s="2">
        <v>20</v>
      </c>
      <c r="D91" s="3">
        <v>20</v>
      </c>
      <c r="E91" s="3">
        <v>20</v>
      </c>
      <c r="F91" s="3">
        <v>36</v>
      </c>
      <c r="G91" s="3">
        <v>50</v>
      </c>
      <c r="H91" s="3">
        <v>0</v>
      </c>
      <c r="I91" s="3">
        <v>0</v>
      </c>
      <c r="J91" s="3">
        <v>22</v>
      </c>
      <c r="K91" s="3">
        <v>132</v>
      </c>
      <c r="L91" s="22">
        <v>280</v>
      </c>
      <c r="M91" s="2">
        <v>42</v>
      </c>
      <c r="N91" s="2">
        <v>24</v>
      </c>
      <c r="O91" s="2">
        <v>36</v>
      </c>
      <c r="P91" s="2">
        <v>47</v>
      </c>
      <c r="Q91" s="2"/>
      <c r="R91" s="28"/>
      <c r="S91" s="2">
        <v>22</v>
      </c>
      <c r="T91" s="2">
        <v>74</v>
      </c>
      <c r="U91" s="22">
        <v>245</v>
      </c>
      <c r="V91" s="2">
        <v>87.71</v>
      </c>
      <c r="W91" s="47"/>
      <c r="X91" s="79"/>
    </row>
    <row r="92" spans="1:24" s="1" customFormat="1" ht="30.75" thickBot="1" x14ac:dyDescent="0.3">
      <c r="A92" s="40" t="s">
        <v>136</v>
      </c>
      <c r="B92" s="2" t="s">
        <v>137</v>
      </c>
      <c r="C92" s="2">
        <v>40</v>
      </c>
      <c r="D92" s="3">
        <v>12</v>
      </c>
      <c r="E92" s="3">
        <v>15</v>
      </c>
      <c r="F92" s="3">
        <v>14</v>
      </c>
      <c r="G92" s="3">
        <v>0</v>
      </c>
      <c r="H92" s="3">
        <v>0</v>
      </c>
      <c r="I92" s="3">
        <v>0</v>
      </c>
      <c r="J92" s="3">
        <v>12</v>
      </c>
      <c r="K92" s="3">
        <v>0</v>
      </c>
      <c r="L92" s="22">
        <v>13.25</v>
      </c>
      <c r="M92" s="2">
        <v>34.5</v>
      </c>
      <c r="N92" s="2">
        <v>25</v>
      </c>
      <c r="O92" s="2">
        <v>4</v>
      </c>
      <c r="P92" s="2"/>
      <c r="Q92" s="2">
        <v>16</v>
      </c>
      <c r="R92" s="28"/>
      <c r="S92" s="2">
        <v>26</v>
      </c>
      <c r="T92" s="2">
        <v>0</v>
      </c>
      <c r="U92" s="22">
        <v>21.1</v>
      </c>
      <c r="V92" s="2">
        <v>159.25</v>
      </c>
      <c r="W92" s="46">
        <v>138.59</v>
      </c>
      <c r="X92" s="79"/>
    </row>
    <row r="93" spans="1:24" s="1" customFormat="1" ht="30.75" thickBot="1" x14ac:dyDescent="0.3">
      <c r="A93" s="44"/>
      <c r="B93" s="2" t="s">
        <v>138</v>
      </c>
      <c r="C93" s="2">
        <v>40</v>
      </c>
      <c r="D93" s="3">
        <v>0</v>
      </c>
      <c r="E93" s="3">
        <v>0</v>
      </c>
      <c r="F93" s="3">
        <v>0</v>
      </c>
      <c r="G93" s="3">
        <v>12</v>
      </c>
      <c r="H93" s="3">
        <v>0</v>
      </c>
      <c r="I93" s="3">
        <v>0</v>
      </c>
      <c r="J93" s="3">
        <v>0</v>
      </c>
      <c r="K93" s="3">
        <v>24</v>
      </c>
      <c r="L93" s="22">
        <v>18</v>
      </c>
      <c r="M93" s="2">
        <v>0</v>
      </c>
      <c r="N93" s="2">
        <v>0</v>
      </c>
      <c r="O93" s="2">
        <v>0</v>
      </c>
      <c r="P93" s="2">
        <v>12.57</v>
      </c>
      <c r="Q93" s="2">
        <v>0</v>
      </c>
      <c r="R93" s="28"/>
      <c r="S93" s="2">
        <v>0</v>
      </c>
      <c r="T93" s="2">
        <v>28.03</v>
      </c>
      <c r="U93" s="22">
        <v>20.3</v>
      </c>
      <c r="V93" s="2">
        <v>112.78</v>
      </c>
      <c r="W93" s="48"/>
      <c r="X93" s="79"/>
    </row>
    <row r="94" spans="1:24" s="1" customFormat="1" ht="30.75" thickBot="1" x14ac:dyDescent="0.3">
      <c r="A94" s="41"/>
      <c r="B94" s="2" t="s">
        <v>139</v>
      </c>
      <c r="C94" s="2">
        <v>20</v>
      </c>
      <c r="D94" s="3">
        <v>20</v>
      </c>
      <c r="E94" s="3">
        <v>12</v>
      </c>
      <c r="F94" s="3">
        <v>0</v>
      </c>
      <c r="G94" s="3">
        <v>14</v>
      </c>
      <c r="H94" s="3">
        <v>14</v>
      </c>
      <c r="I94" s="3">
        <v>0</v>
      </c>
      <c r="J94" s="3">
        <v>20</v>
      </c>
      <c r="K94" s="3">
        <v>12</v>
      </c>
      <c r="L94" s="22">
        <v>15.33</v>
      </c>
      <c r="M94" s="2">
        <v>24</v>
      </c>
      <c r="N94" s="2">
        <v>36</v>
      </c>
      <c r="O94" s="2"/>
      <c r="P94" s="2">
        <v>26.81</v>
      </c>
      <c r="Q94" s="2">
        <v>19</v>
      </c>
      <c r="R94" s="28"/>
      <c r="S94" s="2">
        <v>22.6</v>
      </c>
      <c r="T94" s="2">
        <v>8.58</v>
      </c>
      <c r="U94" s="22">
        <v>22.83</v>
      </c>
      <c r="V94" s="2">
        <v>148.91999999999999</v>
      </c>
      <c r="W94" s="47"/>
      <c r="X94" s="80"/>
    </row>
    <row r="95" spans="1:24" s="1" customFormat="1" ht="15.75" thickBot="1" x14ac:dyDescent="0.3">
      <c r="A95" s="49" t="s">
        <v>140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1"/>
      <c r="X95" s="4"/>
    </row>
    <row r="96" spans="1:24" s="1" customFormat="1" ht="45.75" thickBot="1" x14ac:dyDescent="0.3">
      <c r="A96" s="40" t="s">
        <v>141</v>
      </c>
      <c r="B96" s="2" t="s">
        <v>142</v>
      </c>
      <c r="C96" s="2">
        <v>80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17</v>
      </c>
      <c r="J96" s="3">
        <v>0</v>
      </c>
      <c r="K96" s="3">
        <v>0</v>
      </c>
      <c r="L96" s="22">
        <v>17</v>
      </c>
      <c r="M96" s="2"/>
      <c r="N96" s="2"/>
      <c r="O96" s="2"/>
      <c r="P96" s="2"/>
      <c r="Q96" s="2"/>
      <c r="R96" s="28">
        <v>15</v>
      </c>
      <c r="S96" s="2"/>
      <c r="T96" s="2"/>
      <c r="U96" s="22">
        <v>15</v>
      </c>
      <c r="V96" s="2">
        <v>88.24</v>
      </c>
      <c r="W96" s="42">
        <v>85.25</v>
      </c>
      <c r="X96" s="36">
        <f>SUM(W96:W132)/10</f>
        <v>70.898999999999987</v>
      </c>
    </row>
    <row r="97" spans="1:24" s="1" customFormat="1" ht="45.75" thickBot="1" x14ac:dyDescent="0.3">
      <c r="A97" s="41"/>
      <c r="B97" s="2" t="s">
        <v>143</v>
      </c>
      <c r="C97" s="2">
        <v>20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2900</v>
      </c>
      <c r="J97" s="3">
        <v>0</v>
      </c>
      <c r="K97" s="3">
        <v>0</v>
      </c>
      <c r="L97" s="22">
        <v>2900</v>
      </c>
      <c r="M97" s="2"/>
      <c r="N97" s="2"/>
      <c r="O97" s="2"/>
      <c r="P97" s="2"/>
      <c r="Q97" s="2"/>
      <c r="R97" s="28">
        <v>2126</v>
      </c>
      <c r="S97" s="2"/>
      <c r="T97" s="2"/>
      <c r="U97" s="22">
        <v>2126</v>
      </c>
      <c r="V97" s="2">
        <v>73.31</v>
      </c>
      <c r="W97" s="43"/>
      <c r="X97" s="36"/>
    </row>
    <row r="98" spans="1:24" s="1" customFormat="1" ht="45.75" thickBot="1" x14ac:dyDescent="0.3">
      <c r="A98" s="5" t="s">
        <v>144</v>
      </c>
      <c r="B98" s="2" t="s">
        <v>145</v>
      </c>
      <c r="C98" s="2">
        <v>100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22">
        <v>0</v>
      </c>
      <c r="M98" s="2"/>
      <c r="N98" s="2"/>
      <c r="O98" s="2"/>
      <c r="P98" s="2"/>
      <c r="Q98" s="2"/>
      <c r="R98" s="28">
        <v>0</v>
      </c>
      <c r="S98" s="2"/>
      <c r="T98" s="2"/>
      <c r="U98" s="22">
        <v>0</v>
      </c>
      <c r="V98" s="2">
        <v>0</v>
      </c>
      <c r="W98" s="2" t="s">
        <v>193</v>
      </c>
      <c r="X98" s="36"/>
    </row>
    <row r="99" spans="1:24" s="1" customFormat="1" ht="30.75" thickBot="1" x14ac:dyDescent="0.3">
      <c r="A99" s="5" t="s">
        <v>146</v>
      </c>
      <c r="B99" s="2" t="s">
        <v>147</v>
      </c>
      <c r="C99" s="2">
        <v>100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1</v>
      </c>
      <c r="J99" s="3">
        <v>0</v>
      </c>
      <c r="K99" s="3">
        <v>0</v>
      </c>
      <c r="L99" s="22">
        <v>1</v>
      </c>
      <c r="M99" s="2"/>
      <c r="N99" s="2"/>
      <c r="O99" s="2"/>
      <c r="P99" s="2"/>
      <c r="Q99" s="2"/>
      <c r="R99" s="28">
        <v>0</v>
      </c>
      <c r="S99" s="2"/>
      <c r="T99" s="2"/>
      <c r="U99" s="22">
        <v>0</v>
      </c>
      <c r="V99" s="2">
        <v>0</v>
      </c>
      <c r="W99" s="2" t="s">
        <v>193</v>
      </c>
      <c r="X99" s="36"/>
    </row>
    <row r="100" spans="1:24" s="1" customFormat="1" ht="30.75" thickBot="1" x14ac:dyDescent="0.3">
      <c r="A100" s="40" t="s">
        <v>148</v>
      </c>
      <c r="B100" s="2" t="s">
        <v>149</v>
      </c>
      <c r="C100" s="2">
        <v>25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0.7</v>
      </c>
      <c r="J100" s="3">
        <v>0</v>
      </c>
      <c r="K100" s="3">
        <v>0</v>
      </c>
      <c r="L100" s="22">
        <v>0.7</v>
      </c>
      <c r="M100" s="2"/>
      <c r="N100" s="2"/>
      <c r="O100" s="2"/>
      <c r="P100" s="2"/>
      <c r="Q100" s="2"/>
      <c r="R100" s="28">
        <v>0</v>
      </c>
      <c r="S100" s="2"/>
      <c r="T100" s="2"/>
      <c r="U100" s="22">
        <v>0</v>
      </c>
      <c r="V100" s="2">
        <v>0</v>
      </c>
      <c r="W100" s="42">
        <v>0.88</v>
      </c>
      <c r="X100" s="36"/>
    </row>
    <row r="101" spans="1:24" s="1" customFormat="1" ht="30.75" thickBot="1" x14ac:dyDescent="0.3">
      <c r="A101" s="44"/>
      <c r="B101" s="2" t="s">
        <v>150</v>
      </c>
      <c r="C101" s="2">
        <v>70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0.87</v>
      </c>
      <c r="J101" s="3">
        <v>0</v>
      </c>
      <c r="K101" s="3">
        <v>0</v>
      </c>
      <c r="L101" s="22">
        <v>0.87</v>
      </c>
      <c r="M101" s="2"/>
      <c r="N101" s="2"/>
      <c r="O101" s="2"/>
      <c r="P101" s="2"/>
      <c r="Q101" s="2"/>
      <c r="R101" s="28">
        <v>0</v>
      </c>
      <c r="S101" s="2"/>
      <c r="T101" s="2"/>
      <c r="U101" s="22">
        <v>0</v>
      </c>
      <c r="V101" s="2">
        <v>0</v>
      </c>
      <c r="W101" s="45"/>
      <c r="X101" s="36"/>
    </row>
    <row r="102" spans="1:24" s="1" customFormat="1" ht="30.75" thickBot="1" x14ac:dyDescent="0.3">
      <c r="A102" s="41"/>
      <c r="B102" s="2" t="s">
        <v>151</v>
      </c>
      <c r="C102" s="2">
        <v>5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0.17</v>
      </c>
      <c r="J102" s="3">
        <v>0</v>
      </c>
      <c r="K102" s="3">
        <v>0</v>
      </c>
      <c r="L102" s="22">
        <v>0.17</v>
      </c>
      <c r="M102" s="2"/>
      <c r="N102" s="2"/>
      <c r="O102" s="2"/>
      <c r="P102" s="2"/>
      <c r="Q102" s="2"/>
      <c r="R102" s="28">
        <v>0.03</v>
      </c>
      <c r="S102" s="2"/>
      <c r="T102" s="2"/>
      <c r="U102" s="22">
        <v>0.03</v>
      </c>
      <c r="V102" s="2">
        <v>17.649999999999999</v>
      </c>
      <c r="W102" s="43"/>
      <c r="X102" s="36"/>
    </row>
    <row r="103" spans="1:24" s="1" customFormat="1" ht="30.75" thickBot="1" x14ac:dyDescent="0.3">
      <c r="A103" s="40" t="s">
        <v>152</v>
      </c>
      <c r="B103" s="2" t="s">
        <v>153</v>
      </c>
      <c r="C103" s="2">
        <v>20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4.9400000000000004</v>
      </c>
      <c r="J103" s="3">
        <v>0</v>
      </c>
      <c r="K103" s="3">
        <v>0</v>
      </c>
      <c r="L103" s="22">
        <v>4.9400000000000004</v>
      </c>
      <c r="M103" s="2"/>
      <c r="N103" s="2"/>
      <c r="O103" s="2"/>
      <c r="P103" s="2"/>
      <c r="Q103" s="2"/>
      <c r="R103" s="28">
        <v>0.49</v>
      </c>
      <c r="S103" s="2"/>
      <c r="T103" s="2"/>
      <c r="U103" s="22">
        <v>0.49</v>
      </c>
      <c r="V103" s="2">
        <v>9.92</v>
      </c>
      <c r="W103" s="42">
        <v>2.61</v>
      </c>
      <c r="X103" s="36"/>
    </row>
    <row r="104" spans="1:24" s="1" customFormat="1" ht="30.75" thickBot="1" x14ac:dyDescent="0.3">
      <c r="A104" s="44"/>
      <c r="B104" s="2" t="s">
        <v>154</v>
      </c>
      <c r="C104" s="2">
        <v>30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1.88</v>
      </c>
      <c r="J104" s="3">
        <v>0</v>
      </c>
      <c r="K104" s="3">
        <v>0</v>
      </c>
      <c r="L104" s="22">
        <v>1.88</v>
      </c>
      <c r="M104" s="2"/>
      <c r="N104" s="2"/>
      <c r="O104" s="2"/>
      <c r="P104" s="2"/>
      <c r="Q104" s="2"/>
      <c r="R104" s="28">
        <v>0.02</v>
      </c>
      <c r="S104" s="2"/>
      <c r="T104" s="2"/>
      <c r="U104" s="22">
        <v>0.02</v>
      </c>
      <c r="V104" s="2">
        <v>1.06</v>
      </c>
      <c r="W104" s="45"/>
      <c r="X104" s="36"/>
    </row>
    <row r="105" spans="1:24" s="1" customFormat="1" ht="30.75" thickBot="1" x14ac:dyDescent="0.3">
      <c r="A105" s="44"/>
      <c r="B105" s="2" t="s">
        <v>155</v>
      </c>
      <c r="C105" s="2">
        <v>30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1.65</v>
      </c>
      <c r="J105" s="3">
        <v>0</v>
      </c>
      <c r="K105" s="3">
        <v>0</v>
      </c>
      <c r="L105" s="22">
        <v>1.65</v>
      </c>
      <c r="M105" s="2"/>
      <c r="N105" s="2"/>
      <c r="O105" s="2"/>
      <c r="P105" s="2"/>
      <c r="Q105" s="2"/>
      <c r="R105" s="28">
        <v>0</v>
      </c>
      <c r="S105" s="2"/>
      <c r="T105" s="2"/>
      <c r="U105" s="22">
        <v>0</v>
      </c>
      <c r="V105" s="2">
        <v>0</v>
      </c>
      <c r="W105" s="45"/>
      <c r="X105" s="36"/>
    </row>
    <row r="106" spans="1:24" s="1" customFormat="1" ht="30.75" thickBot="1" x14ac:dyDescent="0.3">
      <c r="A106" s="44"/>
      <c r="B106" s="2" t="s">
        <v>156</v>
      </c>
      <c r="C106" s="2">
        <v>10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0.35</v>
      </c>
      <c r="J106" s="3">
        <v>0</v>
      </c>
      <c r="K106" s="3">
        <v>0</v>
      </c>
      <c r="L106" s="22">
        <v>0.35</v>
      </c>
      <c r="M106" s="2"/>
      <c r="N106" s="2"/>
      <c r="O106" s="2"/>
      <c r="P106" s="2"/>
      <c r="Q106" s="2"/>
      <c r="R106" s="28">
        <v>0.01</v>
      </c>
      <c r="S106" s="2"/>
      <c r="T106" s="2"/>
      <c r="U106" s="22">
        <v>0.01</v>
      </c>
      <c r="V106" s="2">
        <v>2.86</v>
      </c>
      <c r="W106" s="45"/>
      <c r="X106" s="36"/>
    </row>
    <row r="107" spans="1:24" s="1" customFormat="1" ht="30.75" thickBot="1" x14ac:dyDescent="0.3">
      <c r="A107" s="41"/>
      <c r="B107" s="2" t="s">
        <v>157</v>
      </c>
      <c r="C107" s="2">
        <v>10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10.59</v>
      </c>
      <c r="J107" s="3">
        <v>0</v>
      </c>
      <c r="K107" s="3">
        <v>0</v>
      </c>
      <c r="L107" s="22">
        <v>10.59</v>
      </c>
      <c r="M107" s="2"/>
      <c r="N107" s="2"/>
      <c r="O107" s="2"/>
      <c r="P107" s="2"/>
      <c r="Q107" s="2"/>
      <c r="R107" s="28">
        <v>0.02</v>
      </c>
      <c r="S107" s="2"/>
      <c r="T107" s="2"/>
      <c r="U107" s="22">
        <v>0.02</v>
      </c>
      <c r="V107" s="2">
        <v>0.19</v>
      </c>
      <c r="W107" s="43"/>
      <c r="X107" s="36"/>
    </row>
    <row r="108" spans="1:24" s="1" customFormat="1" ht="30.75" thickBot="1" x14ac:dyDescent="0.3">
      <c r="A108" s="40" t="s">
        <v>158</v>
      </c>
      <c r="B108" s="2" t="s">
        <v>159</v>
      </c>
      <c r="C108" s="2">
        <v>40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91.43</v>
      </c>
      <c r="J108" s="3">
        <v>0</v>
      </c>
      <c r="K108" s="3">
        <v>0</v>
      </c>
      <c r="L108" s="22">
        <v>91.43</v>
      </c>
      <c r="M108" s="2"/>
      <c r="N108" s="2"/>
      <c r="O108" s="2"/>
      <c r="P108" s="2"/>
      <c r="Q108" s="2"/>
      <c r="R108" s="28">
        <v>97</v>
      </c>
      <c r="S108" s="2"/>
      <c r="T108" s="2"/>
      <c r="U108" s="22">
        <v>97</v>
      </c>
      <c r="V108" s="2">
        <v>106.09</v>
      </c>
      <c r="W108" s="42">
        <v>91.17</v>
      </c>
      <c r="X108" s="36"/>
    </row>
    <row r="109" spans="1:24" s="1" customFormat="1" ht="30.75" thickBot="1" x14ac:dyDescent="0.3">
      <c r="A109" s="44"/>
      <c r="B109" s="2" t="s">
        <v>160</v>
      </c>
      <c r="C109" s="2">
        <v>40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62.63</v>
      </c>
      <c r="J109" s="3">
        <v>0</v>
      </c>
      <c r="K109" s="3">
        <v>0</v>
      </c>
      <c r="L109" s="22">
        <v>62.63</v>
      </c>
      <c r="M109" s="2"/>
      <c r="N109" s="2"/>
      <c r="O109" s="2"/>
      <c r="P109" s="2"/>
      <c r="Q109" s="2"/>
      <c r="R109" s="28">
        <v>56</v>
      </c>
      <c r="S109" s="2"/>
      <c r="T109" s="2"/>
      <c r="U109" s="22">
        <v>56</v>
      </c>
      <c r="V109" s="2">
        <v>89.41</v>
      </c>
      <c r="W109" s="45"/>
      <c r="X109" s="36"/>
    </row>
    <row r="110" spans="1:24" s="1" customFormat="1" ht="15.75" thickBot="1" x14ac:dyDescent="0.3">
      <c r="A110" s="41"/>
      <c r="B110" s="2" t="s">
        <v>161</v>
      </c>
      <c r="C110" s="2">
        <v>20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165</v>
      </c>
      <c r="J110" s="3">
        <v>0</v>
      </c>
      <c r="K110" s="3">
        <v>0</v>
      </c>
      <c r="L110" s="22">
        <v>165</v>
      </c>
      <c r="M110" s="2"/>
      <c r="N110" s="2"/>
      <c r="O110" s="2"/>
      <c r="P110" s="2"/>
      <c r="Q110" s="2"/>
      <c r="R110" s="28">
        <v>107</v>
      </c>
      <c r="S110" s="2"/>
      <c r="T110" s="2"/>
      <c r="U110" s="22">
        <v>107</v>
      </c>
      <c r="V110" s="2">
        <v>64.849999999999994</v>
      </c>
      <c r="W110" s="43"/>
      <c r="X110" s="36"/>
    </row>
    <row r="111" spans="1:24" s="1" customFormat="1" ht="30.75" thickBot="1" x14ac:dyDescent="0.3">
      <c r="A111" s="40" t="s">
        <v>162</v>
      </c>
      <c r="B111" s="2" t="s">
        <v>163</v>
      </c>
      <c r="C111" s="2">
        <v>30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30</v>
      </c>
      <c r="J111" s="3">
        <v>0</v>
      </c>
      <c r="K111" s="3">
        <v>0</v>
      </c>
      <c r="L111" s="22">
        <v>30</v>
      </c>
      <c r="M111" s="2"/>
      <c r="N111" s="2"/>
      <c r="O111" s="2"/>
      <c r="P111" s="2"/>
      <c r="Q111" s="2"/>
      <c r="R111" s="28">
        <v>23</v>
      </c>
      <c r="S111" s="2"/>
      <c r="T111" s="2"/>
      <c r="U111" s="22">
        <v>23</v>
      </c>
      <c r="V111" s="2">
        <v>76.67</v>
      </c>
      <c r="W111" s="42">
        <v>75.91</v>
      </c>
      <c r="X111" s="36"/>
    </row>
    <row r="112" spans="1:24" s="1" customFormat="1" ht="30.75" thickBot="1" x14ac:dyDescent="0.3">
      <c r="A112" s="44"/>
      <c r="B112" s="2" t="s">
        <v>164</v>
      </c>
      <c r="C112" s="2">
        <v>20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3.5</v>
      </c>
      <c r="J112" s="3">
        <v>0</v>
      </c>
      <c r="K112" s="3">
        <v>0</v>
      </c>
      <c r="L112" s="22">
        <v>3.5</v>
      </c>
      <c r="M112" s="2"/>
      <c r="N112" s="2"/>
      <c r="O112" s="2"/>
      <c r="P112" s="2"/>
      <c r="Q112" s="2"/>
      <c r="R112" s="28">
        <v>3.8</v>
      </c>
      <c r="S112" s="2"/>
      <c r="T112" s="2"/>
      <c r="U112" s="22">
        <v>3.8</v>
      </c>
      <c r="V112" s="2">
        <v>108.57</v>
      </c>
      <c r="W112" s="45"/>
      <c r="X112" s="36"/>
    </row>
    <row r="113" spans="1:24" s="1" customFormat="1" ht="30.75" thickBot="1" x14ac:dyDescent="0.3">
      <c r="A113" s="44"/>
      <c r="B113" s="2" t="s">
        <v>165</v>
      </c>
      <c r="C113" s="2">
        <v>30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9.3800000000000008</v>
      </c>
      <c r="J113" s="3">
        <v>0</v>
      </c>
      <c r="K113" s="3">
        <v>0</v>
      </c>
      <c r="L113" s="22">
        <v>9.3800000000000008</v>
      </c>
      <c r="M113" s="2"/>
      <c r="N113" s="2"/>
      <c r="O113" s="2"/>
      <c r="P113" s="2"/>
      <c r="Q113" s="2"/>
      <c r="R113" s="28">
        <v>6.6</v>
      </c>
      <c r="S113" s="2"/>
      <c r="T113" s="2"/>
      <c r="U113" s="22">
        <v>6.6</v>
      </c>
      <c r="V113" s="2">
        <v>70.36</v>
      </c>
      <c r="W113" s="45"/>
      <c r="X113" s="36"/>
    </row>
    <row r="114" spans="1:24" s="1" customFormat="1" ht="15.75" thickBot="1" x14ac:dyDescent="0.3">
      <c r="A114" s="44"/>
      <c r="B114" s="2" t="s">
        <v>166</v>
      </c>
      <c r="C114" s="2">
        <v>10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1.0900000000000001</v>
      </c>
      <c r="J114" s="3">
        <v>0</v>
      </c>
      <c r="K114" s="3">
        <v>0</v>
      </c>
      <c r="L114" s="22">
        <v>1.0900000000000001</v>
      </c>
      <c r="M114" s="2"/>
      <c r="N114" s="2"/>
      <c r="O114" s="2"/>
      <c r="P114" s="2"/>
      <c r="Q114" s="2"/>
      <c r="R114" s="28">
        <v>1.1000000000000001</v>
      </c>
      <c r="S114" s="2"/>
      <c r="T114" s="2"/>
      <c r="U114" s="22">
        <v>1.1000000000000001</v>
      </c>
      <c r="V114" s="2">
        <v>100.92</v>
      </c>
      <c r="W114" s="45"/>
      <c r="X114" s="36"/>
    </row>
    <row r="115" spans="1:24" s="1" customFormat="1" ht="30.75" thickBot="1" x14ac:dyDescent="0.3">
      <c r="A115" s="41"/>
      <c r="B115" s="2" t="s">
        <v>167</v>
      </c>
      <c r="C115" s="2">
        <v>10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0.71</v>
      </c>
      <c r="J115" s="3">
        <v>0</v>
      </c>
      <c r="K115" s="3">
        <v>0</v>
      </c>
      <c r="L115" s="22">
        <v>0.71</v>
      </c>
      <c r="M115" s="2"/>
      <c r="N115" s="2"/>
      <c r="O115" s="2"/>
      <c r="P115" s="2"/>
      <c r="Q115" s="2"/>
      <c r="R115" s="28">
        <v>0</v>
      </c>
      <c r="S115" s="2"/>
      <c r="T115" s="2"/>
      <c r="U115" s="22">
        <v>0</v>
      </c>
      <c r="V115" s="2">
        <v>0</v>
      </c>
      <c r="W115" s="43"/>
      <c r="X115" s="36"/>
    </row>
    <row r="116" spans="1:24" s="1" customFormat="1" ht="30.75" thickBot="1" x14ac:dyDescent="0.3">
      <c r="A116" s="40" t="s">
        <v>168</v>
      </c>
      <c r="B116" s="2" t="s">
        <v>169</v>
      </c>
      <c r="C116" s="2">
        <v>30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88</v>
      </c>
      <c r="J116" s="3">
        <v>0</v>
      </c>
      <c r="K116" s="3">
        <v>0</v>
      </c>
      <c r="L116" s="22">
        <v>88</v>
      </c>
      <c r="M116" s="2"/>
      <c r="N116" s="2"/>
      <c r="O116" s="2"/>
      <c r="P116" s="2"/>
      <c r="Q116" s="2"/>
      <c r="R116" s="28">
        <v>73.88</v>
      </c>
      <c r="S116" s="2"/>
      <c r="T116" s="2"/>
      <c r="U116" s="22">
        <v>73.88</v>
      </c>
      <c r="V116" s="2">
        <v>83.95</v>
      </c>
      <c r="W116" s="42">
        <v>90.65</v>
      </c>
      <c r="X116" s="36"/>
    </row>
    <row r="117" spans="1:24" s="1" customFormat="1" ht="30.75" thickBot="1" x14ac:dyDescent="0.3">
      <c r="A117" s="44"/>
      <c r="B117" s="2" t="s">
        <v>170</v>
      </c>
      <c r="C117" s="2">
        <v>30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88</v>
      </c>
      <c r="J117" s="3">
        <v>0</v>
      </c>
      <c r="K117" s="3">
        <v>0</v>
      </c>
      <c r="L117" s="22">
        <v>88</v>
      </c>
      <c r="M117" s="2"/>
      <c r="N117" s="2"/>
      <c r="O117" s="2"/>
      <c r="P117" s="2"/>
      <c r="Q117" s="2"/>
      <c r="R117" s="28">
        <v>84</v>
      </c>
      <c r="S117" s="2"/>
      <c r="T117" s="2"/>
      <c r="U117" s="22">
        <v>84</v>
      </c>
      <c r="V117" s="2">
        <v>95.45</v>
      </c>
      <c r="W117" s="45"/>
      <c r="X117" s="36"/>
    </row>
    <row r="118" spans="1:24" s="1" customFormat="1" ht="15.75" thickBot="1" x14ac:dyDescent="0.3">
      <c r="A118" s="41"/>
      <c r="B118" s="2" t="s">
        <v>171</v>
      </c>
      <c r="C118" s="2">
        <v>40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88</v>
      </c>
      <c r="J118" s="3">
        <v>0</v>
      </c>
      <c r="K118" s="3">
        <v>0</v>
      </c>
      <c r="L118" s="22">
        <v>88</v>
      </c>
      <c r="M118" s="2"/>
      <c r="N118" s="2"/>
      <c r="O118" s="2"/>
      <c r="P118" s="2"/>
      <c r="Q118" s="2"/>
      <c r="R118" s="28">
        <v>81</v>
      </c>
      <c r="S118" s="2"/>
      <c r="T118" s="2"/>
      <c r="U118" s="22">
        <v>81</v>
      </c>
      <c r="V118" s="2">
        <v>92.05</v>
      </c>
      <c r="W118" s="43"/>
      <c r="X118" s="36"/>
    </row>
    <row r="119" spans="1:24" s="1" customFormat="1" ht="15.75" thickBot="1" x14ac:dyDescent="0.3">
      <c r="A119" s="40" t="s">
        <v>172</v>
      </c>
      <c r="B119" s="2" t="s">
        <v>173</v>
      </c>
      <c r="C119" s="2">
        <v>30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5</v>
      </c>
      <c r="J119" s="3">
        <v>0</v>
      </c>
      <c r="K119" s="3">
        <v>0</v>
      </c>
      <c r="L119" s="22">
        <v>5</v>
      </c>
      <c r="M119" s="2"/>
      <c r="N119" s="2"/>
      <c r="O119" s="2"/>
      <c r="P119" s="2"/>
      <c r="Q119" s="2"/>
      <c r="R119" s="28">
        <v>4</v>
      </c>
      <c r="S119" s="2"/>
      <c r="T119" s="2"/>
      <c r="U119" s="22">
        <v>4</v>
      </c>
      <c r="V119" s="2">
        <v>80</v>
      </c>
      <c r="W119" s="42">
        <v>85.66</v>
      </c>
      <c r="X119" s="36"/>
    </row>
    <row r="120" spans="1:24" s="1" customFormat="1" ht="15.75" thickBot="1" x14ac:dyDescent="0.3">
      <c r="A120" s="44"/>
      <c r="B120" s="2" t="s">
        <v>174</v>
      </c>
      <c r="C120" s="2">
        <v>10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2</v>
      </c>
      <c r="J120" s="3">
        <v>0</v>
      </c>
      <c r="K120" s="3">
        <v>0</v>
      </c>
      <c r="L120" s="22">
        <v>2</v>
      </c>
      <c r="M120" s="2"/>
      <c r="N120" s="2"/>
      <c r="O120" s="2"/>
      <c r="P120" s="2"/>
      <c r="Q120" s="2"/>
      <c r="R120" s="28">
        <v>1</v>
      </c>
      <c r="S120" s="2"/>
      <c r="T120" s="2"/>
      <c r="U120" s="22">
        <v>1</v>
      </c>
      <c r="V120" s="2">
        <v>50</v>
      </c>
      <c r="W120" s="45"/>
      <c r="X120" s="36"/>
    </row>
    <row r="121" spans="1:24" s="1" customFormat="1" ht="15.75" thickBot="1" x14ac:dyDescent="0.3">
      <c r="A121" s="44"/>
      <c r="B121" s="2" t="s">
        <v>175</v>
      </c>
      <c r="C121" s="2">
        <v>20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2</v>
      </c>
      <c r="J121" s="3">
        <v>0</v>
      </c>
      <c r="K121" s="3">
        <v>0</v>
      </c>
      <c r="L121" s="22">
        <v>2</v>
      </c>
      <c r="M121" s="2"/>
      <c r="N121" s="2"/>
      <c r="O121" s="2"/>
      <c r="P121" s="2"/>
      <c r="Q121" s="2"/>
      <c r="R121" s="28">
        <v>3</v>
      </c>
      <c r="S121" s="2"/>
      <c r="T121" s="2"/>
      <c r="U121" s="22">
        <v>3</v>
      </c>
      <c r="V121" s="2">
        <v>150</v>
      </c>
      <c r="W121" s="45"/>
      <c r="X121" s="36"/>
    </row>
    <row r="122" spans="1:24" s="1" customFormat="1" ht="15.75" thickBot="1" x14ac:dyDescent="0.3">
      <c r="A122" s="44"/>
      <c r="B122" s="2" t="s">
        <v>176</v>
      </c>
      <c r="C122" s="2">
        <v>20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3</v>
      </c>
      <c r="J122" s="3">
        <v>0</v>
      </c>
      <c r="K122" s="3">
        <v>0</v>
      </c>
      <c r="L122" s="22">
        <v>3</v>
      </c>
      <c r="M122" s="2"/>
      <c r="N122" s="2"/>
      <c r="O122" s="2"/>
      <c r="P122" s="2"/>
      <c r="Q122" s="2"/>
      <c r="R122" s="28">
        <v>2</v>
      </c>
      <c r="S122" s="2"/>
      <c r="T122" s="2"/>
      <c r="U122" s="22">
        <v>2</v>
      </c>
      <c r="V122" s="2">
        <v>66.67</v>
      </c>
      <c r="W122" s="45"/>
      <c r="X122" s="36"/>
    </row>
    <row r="123" spans="1:24" s="1" customFormat="1" ht="15.75" thickBot="1" x14ac:dyDescent="0.3">
      <c r="A123" s="41"/>
      <c r="B123" s="2" t="s">
        <v>177</v>
      </c>
      <c r="C123" s="2">
        <v>20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9</v>
      </c>
      <c r="J123" s="3">
        <v>0</v>
      </c>
      <c r="K123" s="3">
        <v>0</v>
      </c>
      <c r="L123" s="22">
        <v>9</v>
      </c>
      <c r="M123" s="2"/>
      <c r="N123" s="2"/>
      <c r="O123" s="2"/>
      <c r="P123" s="2"/>
      <c r="Q123" s="2"/>
      <c r="R123" s="28">
        <v>6</v>
      </c>
      <c r="S123" s="2"/>
      <c r="T123" s="2"/>
      <c r="U123" s="22">
        <v>6</v>
      </c>
      <c r="V123" s="2">
        <v>66.67</v>
      </c>
      <c r="W123" s="43"/>
      <c r="X123" s="36"/>
    </row>
    <row r="124" spans="1:24" s="1" customFormat="1" ht="30.75" thickBot="1" x14ac:dyDescent="0.3">
      <c r="A124" s="40" t="s">
        <v>178</v>
      </c>
      <c r="B124" s="2" t="s">
        <v>179</v>
      </c>
      <c r="C124" s="2">
        <v>80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6</v>
      </c>
      <c r="J124" s="3">
        <v>0</v>
      </c>
      <c r="K124" s="3">
        <v>0</v>
      </c>
      <c r="L124" s="22">
        <v>6</v>
      </c>
      <c r="M124" s="2"/>
      <c r="N124" s="2"/>
      <c r="O124" s="2"/>
      <c r="P124" s="2"/>
      <c r="Q124" s="2"/>
      <c r="R124" s="28">
        <v>6</v>
      </c>
      <c r="S124" s="2"/>
      <c r="T124" s="2"/>
      <c r="U124" s="22">
        <v>6</v>
      </c>
      <c r="V124" s="2">
        <v>100</v>
      </c>
      <c r="W124" s="42">
        <v>87</v>
      </c>
      <c r="X124" s="36"/>
    </row>
    <row r="125" spans="1:24" s="1" customFormat="1" ht="30.75" thickBot="1" x14ac:dyDescent="0.3">
      <c r="A125" s="41"/>
      <c r="B125" s="2" t="s">
        <v>180</v>
      </c>
      <c r="C125" s="2">
        <v>20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200</v>
      </c>
      <c r="J125" s="3">
        <v>0</v>
      </c>
      <c r="K125" s="3">
        <v>0</v>
      </c>
      <c r="L125" s="22">
        <v>200</v>
      </c>
      <c r="M125" s="2"/>
      <c r="N125" s="2"/>
      <c r="O125" s="2"/>
      <c r="P125" s="2"/>
      <c r="Q125" s="2"/>
      <c r="R125" s="28">
        <v>70</v>
      </c>
      <c r="S125" s="2"/>
      <c r="T125" s="2"/>
      <c r="U125" s="22">
        <v>70</v>
      </c>
      <c r="V125" s="2">
        <v>35</v>
      </c>
      <c r="W125" s="43"/>
      <c r="X125" s="36"/>
    </row>
    <row r="126" spans="1:24" s="1" customFormat="1" ht="15.75" thickBot="1" x14ac:dyDescent="0.3">
      <c r="A126" s="40" t="s">
        <v>181</v>
      </c>
      <c r="B126" s="2" t="s">
        <v>182</v>
      </c>
      <c r="C126" s="2">
        <v>20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50</v>
      </c>
      <c r="J126" s="3">
        <v>0</v>
      </c>
      <c r="K126" s="3">
        <v>0</v>
      </c>
      <c r="L126" s="22">
        <v>50</v>
      </c>
      <c r="M126" s="2"/>
      <c r="N126" s="2"/>
      <c r="O126" s="2"/>
      <c r="P126" s="2"/>
      <c r="Q126" s="2"/>
      <c r="R126" s="28">
        <v>54</v>
      </c>
      <c r="S126" s="2"/>
      <c r="T126" s="2"/>
      <c r="U126" s="22">
        <v>54</v>
      </c>
      <c r="V126" s="2">
        <v>108</v>
      </c>
      <c r="W126" s="42">
        <v>138.68</v>
      </c>
      <c r="X126" s="36"/>
    </row>
    <row r="127" spans="1:24" s="1" customFormat="1" ht="30.75" thickBot="1" x14ac:dyDescent="0.3">
      <c r="A127" s="44"/>
      <c r="B127" s="2" t="s">
        <v>183</v>
      </c>
      <c r="C127" s="2">
        <v>30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0.59</v>
      </c>
      <c r="J127" s="3">
        <v>0</v>
      </c>
      <c r="K127" s="3">
        <v>0</v>
      </c>
      <c r="L127" s="22">
        <v>0.59</v>
      </c>
      <c r="M127" s="2"/>
      <c r="N127" s="2"/>
      <c r="O127" s="2"/>
      <c r="P127" s="2"/>
      <c r="Q127" s="2"/>
      <c r="R127" s="28">
        <v>0.7</v>
      </c>
      <c r="S127" s="2"/>
      <c r="T127" s="2"/>
      <c r="U127" s="22">
        <v>0.7</v>
      </c>
      <c r="V127" s="2">
        <v>118.64</v>
      </c>
      <c r="W127" s="45"/>
      <c r="X127" s="36"/>
    </row>
    <row r="128" spans="1:24" s="1" customFormat="1" ht="30.75" thickBot="1" x14ac:dyDescent="0.3">
      <c r="A128" s="44"/>
      <c r="B128" s="2" t="s">
        <v>184</v>
      </c>
      <c r="C128" s="2">
        <v>30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2.8</v>
      </c>
      <c r="J128" s="3">
        <v>0</v>
      </c>
      <c r="K128" s="3">
        <v>0</v>
      </c>
      <c r="L128" s="22">
        <v>2.8</v>
      </c>
      <c r="M128" s="2"/>
      <c r="N128" s="2"/>
      <c r="O128" s="2"/>
      <c r="P128" s="2"/>
      <c r="Q128" s="2"/>
      <c r="R128" s="28">
        <v>1.83</v>
      </c>
      <c r="S128" s="2"/>
      <c r="T128" s="2"/>
      <c r="U128" s="22">
        <v>1.83</v>
      </c>
      <c r="V128" s="2">
        <v>65.36</v>
      </c>
      <c r="W128" s="45"/>
      <c r="X128" s="36"/>
    </row>
    <row r="129" spans="1:24" s="1" customFormat="1" ht="30.75" thickBot="1" x14ac:dyDescent="0.3">
      <c r="A129" s="41"/>
      <c r="B129" s="2" t="s">
        <v>185</v>
      </c>
      <c r="C129" s="2">
        <v>20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3.2</v>
      </c>
      <c r="J129" s="3">
        <v>0</v>
      </c>
      <c r="K129" s="3">
        <v>0</v>
      </c>
      <c r="L129" s="22">
        <v>3.2</v>
      </c>
      <c r="M129" s="2"/>
      <c r="N129" s="2"/>
      <c r="O129" s="2"/>
      <c r="P129" s="2"/>
      <c r="Q129" s="2"/>
      <c r="R129" s="28">
        <v>9.9</v>
      </c>
      <c r="S129" s="2"/>
      <c r="T129" s="2"/>
      <c r="U129" s="22">
        <v>9.9</v>
      </c>
      <c r="V129" s="2">
        <v>309.38</v>
      </c>
      <c r="W129" s="43"/>
      <c r="X129" s="36"/>
    </row>
    <row r="130" spans="1:24" s="1" customFormat="1" ht="30.75" thickBot="1" x14ac:dyDescent="0.3">
      <c r="A130" s="40" t="s">
        <v>186</v>
      </c>
      <c r="B130" s="2" t="s">
        <v>187</v>
      </c>
      <c r="C130" s="2">
        <v>40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1900</v>
      </c>
      <c r="J130" s="3">
        <v>0</v>
      </c>
      <c r="K130" s="3">
        <v>0</v>
      </c>
      <c r="L130" s="22">
        <v>1900</v>
      </c>
      <c r="M130" s="2"/>
      <c r="N130" s="2"/>
      <c r="O130" s="2"/>
      <c r="P130" s="2"/>
      <c r="Q130" s="2"/>
      <c r="R130" s="28">
        <v>1448</v>
      </c>
      <c r="S130" s="2"/>
      <c r="T130" s="2"/>
      <c r="U130" s="22">
        <v>1448</v>
      </c>
      <c r="V130" s="2">
        <v>76.209999999999994</v>
      </c>
      <c r="W130" s="42">
        <v>51.18</v>
      </c>
      <c r="X130" s="36"/>
    </row>
    <row r="131" spans="1:24" s="1" customFormat="1" ht="30.75" thickBot="1" x14ac:dyDescent="0.3">
      <c r="A131" s="44"/>
      <c r="B131" s="2" t="s">
        <v>188</v>
      </c>
      <c r="C131" s="2">
        <v>30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17</v>
      </c>
      <c r="J131" s="3">
        <v>0</v>
      </c>
      <c r="K131" s="3">
        <v>0</v>
      </c>
      <c r="L131" s="22">
        <v>17</v>
      </c>
      <c r="M131" s="2"/>
      <c r="N131" s="2"/>
      <c r="O131" s="2"/>
      <c r="P131" s="2"/>
      <c r="Q131" s="2"/>
      <c r="R131" s="28">
        <v>3</v>
      </c>
      <c r="S131" s="2"/>
      <c r="T131" s="2"/>
      <c r="U131" s="22">
        <v>3</v>
      </c>
      <c r="V131" s="2">
        <v>17.649999999999999</v>
      </c>
      <c r="W131" s="45"/>
      <c r="X131" s="36"/>
    </row>
    <row r="132" spans="1:24" s="1" customFormat="1" ht="45.75" thickBot="1" x14ac:dyDescent="0.3">
      <c r="A132" s="52"/>
      <c r="B132" s="6" t="s">
        <v>189</v>
      </c>
      <c r="C132" s="6">
        <v>30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300</v>
      </c>
      <c r="J132" s="7">
        <v>0</v>
      </c>
      <c r="K132" s="7">
        <v>0</v>
      </c>
      <c r="L132" s="23">
        <v>300</v>
      </c>
      <c r="M132" s="6"/>
      <c r="N132" s="6"/>
      <c r="O132" s="6"/>
      <c r="P132" s="6"/>
      <c r="Q132" s="6"/>
      <c r="R132" s="33">
        <v>154</v>
      </c>
      <c r="S132" s="6"/>
      <c r="T132" s="6"/>
      <c r="U132" s="23">
        <v>154</v>
      </c>
      <c r="V132" s="6">
        <v>51.33</v>
      </c>
      <c r="W132" s="53"/>
      <c r="X132" s="81"/>
    </row>
    <row r="133" spans="1:24" ht="15.75" thickTop="1" x14ac:dyDescent="0.25"/>
  </sheetData>
  <mergeCells count="83">
    <mergeCell ref="X69:X94"/>
    <mergeCell ref="X96:X132"/>
    <mergeCell ref="A2:X2"/>
    <mergeCell ref="D3:L3"/>
    <mergeCell ref="M3:U3"/>
    <mergeCell ref="V3:X3"/>
    <mergeCell ref="A5:W5"/>
    <mergeCell ref="A6:A8"/>
    <mergeCell ref="W6:W8"/>
    <mergeCell ref="X6:X20"/>
    <mergeCell ref="A9:A11"/>
    <mergeCell ref="W9:W11"/>
    <mergeCell ref="A14:A16"/>
    <mergeCell ref="A37:A42"/>
    <mergeCell ref="W37:W42"/>
    <mergeCell ref="W14:W16"/>
    <mergeCell ref="A19:A20"/>
    <mergeCell ref="W19:W20"/>
    <mergeCell ref="A21:W21"/>
    <mergeCell ref="A24:A26"/>
    <mergeCell ref="W24:W26"/>
    <mergeCell ref="A27:A29"/>
    <mergeCell ref="W27:W29"/>
    <mergeCell ref="A30:W30"/>
    <mergeCell ref="A31:A36"/>
    <mergeCell ref="W31:W36"/>
    <mergeCell ref="M31:T35"/>
    <mergeCell ref="M37:T42"/>
    <mergeCell ref="A44:A46"/>
    <mergeCell ref="W44:W46"/>
    <mergeCell ref="A47:A52"/>
    <mergeCell ref="W47:W52"/>
    <mergeCell ref="A53:A54"/>
    <mergeCell ref="W53:W54"/>
    <mergeCell ref="M44:T45"/>
    <mergeCell ref="A73:A79"/>
    <mergeCell ref="W73:W79"/>
    <mergeCell ref="A55:A57"/>
    <mergeCell ref="W55:W57"/>
    <mergeCell ref="A58:A59"/>
    <mergeCell ref="W58:W59"/>
    <mergeCell ref="A60:W60"/>
    <mergeCell ref="A61:A62"/>
    <mergeCell ref="W61:W62"/>
    <mergeCell ref="A63:A64"/>
    <mergeCell ref="W63:W64"/>
    <mergeCell ref="A68:W68"/>
    <mergeCell ref="A69:A72"/>
    <mergeCell ref="W69:W72"/>
    <mergeCell ref="A96:A97"/>
    <mergeCell ref="W96:W97"/>
    <mergeCell ref="A80:A83"/>
    <mergeCell ref="W80:W83"/>
    <mergeCell ref="A85:A86"/>
    <mergeCell ref="W85:W86"/>
    <mergeCell ref="A87:A89"/>
    <mergeCell ref="W87:W89"/>
    <mergeCell ref="A126:A129"/>
    <mergeCell ref="W126:W129"/>
    <mergeCell ref="A130:A132"/>
    <mergeCell ref="W130:W132"/>
    <mergeCell ref="A111:A115"/>
    <mergeCell ref="W111:W115"/>
    <mergeCell ref="A116:A118"/>
    <mergeCell ref="W116:W118"/>
    <mergeCell ref="A119:A123"/>
    <mergeCell ref="W119:W123"/>
    <mergeCell ref="X22:X29"/>
    <mergeCell ref="X31:X59"/>
    <mergeCell ref="X61:X67"/>
    <mergeCell ref="A124:A125"/>
    <mergeCell ref="W124:W125"/>
    <mergeCell ref="A100:A102"/>
    <mergeCell ref="W100:W102"/>
    <mergeCell ref="A103:A107"/>
    <mergeCell ref="W103:W107"/>
    <mergeCell ref="A108:A110"/>
    <mergeCell ref="W108:W110"/>
    <mergeCell ref="A90:A91"/>
    <mergeCell ref="W90:W91"/>
    <mergeCell ref="A92:A94"/>
    <mergeCell ref="W92:W94"/>
    <mergeCell ref="A95:W9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RaporBirimBazliHedefToplam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PC</cp:lastModifiedBy>
  <dcterms:created xsi:type="dcterms:W3CDTF">2026-02-17T08:04:18Z</dcterms:created>
  <dcterms:modified xsi:type="dcterms:W3CDTF">2026-02-23T09:28:29Z</dcterms:modified>
</cp:coreProperties>
</file>